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de inventario" sheetId="1" r:id="rId4"/>
    <sheet state="visible" name="Lista De Selección De Invent..." sheetId="2" r:id="rId5"/>
    <sheet state="visible" name="Búsqueda de contenedores" sheetId="3" r:id="rId6"/>
  </sheets>
  <definedNames/>
  <calcPr/>
</workbook>
</file>

<file path=xl/sharedStrings.xml><?xml version="1.0" encoding="utf-8"?>
<sst xmlns="http://schemas.openxmlformats.org/spreadsheetml/2006/main" count="109" uniqueCount="68">
  <si>
    <t>LISTA DE INVENTARIO</t>
  </si>
  <si>
    <t>VALOR TOTAL DEL INVENTARIO:</t>
  </si>
  <si>
    <t>ARTÍCULOS DEL INVENTARIO:</t>
  </si>
  <si>
    <t>NÚMERO DE CONTENEDORES:</t>
  </si>
  <si>
    <t>INVENTORY PICK LIST</t>
  </si>
  <si>
    <t>BIN LOOKUP</t>
  </si>
  <si>
    <t>SKU</t>
  </si>
  <si>
    <t>DESCRIPCIÓN</t>
  </si>
  <si>
    <t>N.º DE CONTENEDOR</t>
  </si>
  <si>
    <t>UBICACIÓN</t>
  </si>
  <si>
    <t>UNIDAD</t>
  </si>
  <si>
    <t>CANT.</t>
  </si>
  <si>
    <t>CANT. DEL NUEVO PEDIDO</t>
  </si>
  <si>
    <t>COSTO</t>
  </si>
  <si>
    <t>VALOR DE INVENTARIO</t>
  </si>
  <si>
    <t>NUEVO PEDIDO</t>
  </si>
  <si>
    <t>SP7875</t>
  </si>
  <si>
    <t>Artículo 1</t>
  </si>
  <si>
    <t>T345</t>
  </si>
  <si>
    <t>Unidad</t>
  </si>
  <si>
    <t>TR87680</t>
  </si>
  <si>
    <t>Artículo 2</t>
  </si>
  <si>
    <t>MK676554</t>
  </si>
  <si>
    <t>Artículo 3</t>
  </si>
  <si>
    <t>T5789</t>
  </si>
  <si>
    <t>YE98767</t>
  </si>
  <si>
    <t>Artículo 4</t>
  </si>
  <si>
    <t>T9876</t>
  </si>
  <si>
    <t>Caja (10 uds.)</t>
  </si>
  <si>
    <t>XR23423</t>
  </si>
  <si>
    <t>Artículo 5</t>
  </si>
  <si>
    <t>T098</t>
  </si>
  <si>
    <t>PW98762</t>
  </si>
  <si>
    <t>Artículo 6</t>
  </si>
  <si>
    <t>BM87684</t>
  </si>
  <si>
    <t>Artículo 7</t>
  </si>
  <si>
    <t>T349</t>
  </si>
  <si>
    <t>BH67655</t>
  </si>
  <si>
    <t>Artículo 8</t>
  </si>
  <si>
    <t>WT98768</t>
  </si>
  <si>
    <t>Artículo 9</t>
  </si>
  <si>
    <t>T9875</t>
  </si>
  <si>
    <t>Paquete (5 uds.)</t>
  </si>
  <si>
    <t>TS3456</t>
  </si>
  <si>
    <t>Artículo 10</t>
  </si>
  <si>
    <t>WDG123</t>
  </si>
  <si>
    <t>Artículo 11</t>
  </si>
  <si>
    <t>LISTA DE SELECCIÓN DE INVENTARIO</t>
  </si>
  <si>
    <t>INVENTORY LIST</t>
  </si>
  <si>
    <t>N.º DE PEDIDO</t>
  </si>
  <si>
    <t>CANT. SELECCIONADA</t>
  </si>
  <si>
    <t>CANT. DISPONIBLE</t>
  </si>
  <si>
    <t>DESCRIPCIÓN DEL ARTÍCULO</t>
  </si>
  <si>
    <t>TP001-1</t>
  </si>
  <si>
    <t>BÚSQUEDA DE CONTENEDORES</t>
  </si>
  <si>
    <t>ANCHO</t>
  </si>
  <si>
    <t>ALTO</t>
  </si>
  <si>
    <t>LARGO</t>
  </si>
  <si>
    <t>Contenedor grande</t>
  </si>
  <si>
    <t>Fila 2, espacio 1</t>
  </si>
  <si>
    <t>Contenedor pequeño</t>
  </si>
  <si>
    <t>Fila 1, espacio 1</t>
  </si>
  <si>
    <t>Fila 3, espacio 2</t>
  </si>
  <si>
    <t>Contenedor mediano</t>
  </si>
  <si>
    <t>Fila 3, espacio 1</t>
  </si>
  <si>
    <t>Fila 1, espacio 2</t>
  </si>
  <si>
    <t>Fila 4, espacio 5</t>
  </si>
  <si>
    <t>Fila 2, espacio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</si>
</sst>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"/>
    <numFmt numFmtId="165" formatCode="#,##0.00\ &quot;€&quot;;\-#,##0.00\ &quot;€&quot;"/>
    <numFmt numFmtId="166" formatCode="&quot;Nuevo pedido&quot;;&quot;&quot;;&quot;&quot;"/>
    <numFmt numFmtId="167" formatCode="D/M/YYYY"/>
  </numFmts>
  <fonts count="8">
    <font>
      <sz val="11.0"/>
      <color rgb="FF262626"/>
      <name val="Libre Franklin"/>
      <scheme val="minor"/>
    </font>
    <font>
      <b/>
      <sz val="26.0"/>
      <color rgb="FF262626"/>
      <name val="Libre Franklin"/>
    </font>
    <font>
      <sz val="11.0"/>
      <color rgb="FF000000"/>
      <name val="Libre Franklin"/>
    </font>
    <font>
      <u/>
      <sz val="11.0"/>
      <color theme="0"/>
      <name val="Libre Franklin"/>
    </font>
    <font>
      <sz val="16.0"/>
      <color rgb="FF335B30"/>
      <name val="Libre Franklin"/>
    </font>
    <font>
      <sz val="11.0"/>
      <color theme="0"/>
      <name val="Libre Franklin"/>
    </font>
    <font>
      <sz val="11.0"/>
      <color rgb="FF262626"/>
      <name val="Libre Franklin"/>
    </font>
    <font>
      <i/>
      <sz val="10.0"/>
      <color theme="1"/>
      <name val="Libre Franklin"/>
    </font>
  </fonts>
  <fills count="3">
    <fill>
      <patternFill patternType="none"/>
    </fill>
    <fill>
      <patternFill patternType="lightGray"/>
    </fill>
    <fill>
      <patternFill patternType="solid">
        <fgColor rgb="FF335B30"/>
        <bgColor rgb="FF335B30"/>
      </patternFill>
    </fill>
  </fills>
  <borders count="3">
    <border/>
    <border>
      <bottom style="medium">
        <color rgb="FF335B3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vertic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2" fillId="2" fontId="5" numFmtId="0" xfId="0" applyAlignment="1" applyBorder="1" applyFill="1" applyFont="1">
      <alignment horizontal="left" vertical="center"/>
    </xf>
    <xf borderId="0" fillId="0" fontId="6" numFmtId="0" xfId="0" applyAlignment="1" applyFont="1">
      <alignment horizontal="left" shrinkToFit="0" vertical="center" wrapText="1"/>
    </xf>
    <xf borderId="0" fillId="0" fontId="6" numFmtId="1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right" vertical="center"/>
    </xf>
    <xf borderId="0" fillId="0" fontId="6" numFmtId="166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bottom"/>
    </xf>
    <xf borderId="0" fillId="0" fontId="6" numFmtId="167" xfId="0" applyAlignment="1" applyFont="1" applyNumberFormat="1">
      <alignment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bottom"/>
    </xf>
  </cellXfs>
  <cellStyles count="1">
    <cellStyle xfId="0" name="Normal" builtinId="0"/>
  </cellStyles>
  <dxfs count="6">
    <dxf>
      <font/>
      <fill>
        <patternFill patternType="solid">
          <fgColor rgb="FFF2E5B6"/>
          <bgColor rgb="FFF2E5B6"/>
        </patternFill>
      </fill>
      <border/>
    </dxf>
    <dxf>
      <font>
        <b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335B30"/>
          <bgColor rgb="FF335B30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>
        <b/>
        <color rgb="FFFF0000"/>
      </font>
      <fill>
        <patternFill patternType="none"/>
      </fill>
      <border/>
    </dxf>
  </dxfs>
  <tableStyles count="3">
    <tableStyle count="3" pivot="0" name="Lista de inventario-style">
      <tableStyleElement dxfId="3" type="headerRow"/>
      <tableStyleElement dxfId="2" type="firstRowStripe"/>
      <tableStyleElement dxfId="4" type="secondRowStripe"/>
    </tableStyle>
    <tableStyle count="3" pivot="0" name="Lista De Selección De Invent...-style">
      <tableStyleElement dxfId="3" type="headerRow"/>
      <tableStyleElement dxfId="2" type="firstRowStripe"/>
      <tableStyleElement dxfId="4" type="secondRowStripe"/>
    </tableStyle>
    <tableStyle count="3" pivot="0" name="Búsqueda de contenedores-style">
      <tableStyleElement dxfId="3" type="headerRow"/>
      <tableStyleElement dxfId="2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'Lista%20De%20Selecci&#243;n%20De%20Invent...'!A1" TargetMode="External"/><Relationship Id="rId2" Type="http://schemas.openxmlformats.org/officeDocument/2006/relationships/hyperlink" Target="#'B&#250;squeda%20de%20contenedores'!A1" TargetMode="Externa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'Lista%20de%20inventario'!A1" TargetMode="Externa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'Lista%20de%20inventario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</xdr:row>
      <xdr:rowOff>47625</xdr:rowOff>
    </xdr:from>
    <xdr:ext cx="2562225" cy="228600"/>
    <xdr:sp>
      <xdr:nvSpPr>
        <xdr:cNvPr descr="Forma de navegación para ver la lista de selección de inventario." id="3" name="Shape 3">
          <a:hlinkClick r:id="rId1"/>
        </xdr:cNvPr>
        <xdr:cNvSpPr/>
      </xdr:nvSpPr>
      <xdr:spPr>
        <a:xfrm>
          <a:off x="4069650" y="3665700"/>
          <a:ext cx="255270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LISTA DE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SELECCIÓN DE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INVENTARIO</a:t>
          </a:r>
          <a:endParaRPr sz="1400"/>
        </a:p>
      </xdr:txBody>
    </xdr:sp>
    <xdr:clientData fLocksWithSheet="0"/>
  </xdr:oneCellAnchor>
  <xdr:oneCellAnchor>
    <xdr:from>
      <xdr:col>5</xdr:col>
      <xdr:colOff>38100</xdr:colOff>
      <xdr:row>1</xdr:row>
      <xdr:rowOff>47625</xdr:rowOff>
    </xdr:from>
    <xdr:ext cx="2286000" cy="228600"/>
    <xdr:sp>
      <xdr:nvSpPr>
        <xdr:cNvPr descr="Forma de navegación para ver la búsqueda de contenedores." id="4" name="Shape 4">
          <a:hlinkClick r:id="rId2"/>
        </xdr:cNvPr>
        <xdr:cNvSpPr/>
      </xdr:nvSpPr>
      <xdr:spPr>
        <a:xfrm>
          <a:off x="4207763" y="3665700"/>
          <a:ext cx="2276475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BÚSQUEDA DE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CONTENEDORES</a:t>
          </a:r>
          <a:endParaRPr sz="1100">
            <a:solidFill>
              <a:schemeClr val="lt1"/>
            </a:solidFill>
            <a:latin typeface="Libre Franklin"/>
            <a:ea typeface="Libre Franklin"/>
            <a:cs typeface="Libre Franklin"/>
            <a:sym typeface="Libre Frankli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1</xdr:row>
      <xdr:rowOff>57150</xdr:rowOff>
    </xdr:from>
    <xdr:ext cx="2352675" cy="228600"/>
    <xdr:sp>
      <xdr:nvSpPr>
        <xdr:cNvPr descr="Seleccione esta opción para ver la lista de inventario." id="5" name="Shape 5">
          <a:hlinkClick r:id="rId1"/>
        </xdr:cNvPr>
        <xdr:cNvSpPr/>
      </xdr:nvSpPr>
      <xdr:spPr>
        <a:xfrm flipH="1">
          <a:off x="4174425" y="3665700"/>
          <a:ext cx="23431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LISTA DE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INVENTARIO</a:t>
          </a:r>
          <a:endParaRPr sz="1400"/>
        </a:p>
      </xdr:txBody>
    </xdr:sp>
    <xdr:clientData fLocksWithSheet="0"/>
  </xdr:oneCellAnchor>
  <xdr:oneCellAnchor>
    <xdr:from>
      <xdr:col>1</xdr:col>
      <xdr:colOff>19050</xdr:colOff>
      <xdr:row>1</xdr:row>
      <xdr:rowOff>66675</xdr:rowOff>
    </xdr:from>
    <xdr:ext cx="2562225" cy="228600"/>
    <xdr:sp>
      <xdr:nvSpPr>
        <xdr:cNvPr descr="Seleccione esta opción para borrar la lista de selección." id="6" name="Shape 6"/>
        <xdr:cNvSpPr/>
      </xdr:nvSpPr>
      <xdr:spPr>
        <a:xfrm flipH="1">
          <a:off x="4069650" y="3665700"/>
          <a:ext cx="255270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BORRAR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LISTA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DE SELECCIÓN</a:t>
          </a:r>
          <a:endParaRPr sz="1100">
            <a:solidFill>
              <a:schemeClr val="lt1"/>
            </a:solidFill>
            <a:latin typeface="Libre Franklin"/>
            <a:ea typeface="Libre Franklin"/>
            <a:cs typeface="Libre Franklin"/>
            <a:sym typeface="Libre Frankli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57150</xdr:rowOff>
    </xdr:from>
    <xdr:ext cx="2562225" cy="228600"/>
    <xdr:sp>
      <xdr:nvSpPr>
        <xdr:cNvPr descr="Seleccione esta opción para ver la lista de inventario." id="7" name="Shape 7">
          <a:hlinkClick r:id="rId1"/>
        </xdr:cNvPr>
        <xdr:cNvSpPr/>
      </xdr:nvSpPr>
      <xdr:spPr>
        <a:xfrm flipH="1">
          <a:off x="4069650" y="3665700"/>
          <a:ext cx="255270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LISTA DE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INVENTARIO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B4:K15" displayName="Table_1" id="1">
  <tableColumns count="10">
    <tableColumn name="SKU" id="1"/>
    <tableColumn name="DESCRIPCIÓN" id="2"/>
    <tableColumn name="N.º DE CONTENEDOR" id="3"/>
    <tableColumn name="UBICACIÓN" id="4"/>
    <tableColumn name="UNIDAD" id="5"/>
    <tableColumn name="CANT." id="6"/>
    <tableColumn name="CANT. DEL NUEVO PEDIDO" id="7"/>
    <tableColumn name="COSTO" id="8"/>
    <tableColumn name="VALOR DE INVENTARIO" id="9"/>
    <tableColumn name="NUEVO PEDIDO" id="10"/>
  </tableColumns>
  <tableStyleInfo name="Lista de inventario-style" showColumnStripes="0" showFirstColumn="1" showLastColumn="1" showRowStripes="1"/>
</table>
</file>

<file path=xl/tables/table2.xml><?xml version="1.0" encoding="utf-8"?>
<table xmlns="http://schemas.openxmlformats.org/spreadsheetml/2006/main" ref="B4:I9" displayName="Table_2" id="2">
  <tableColumns count="8">
    <tableColumn name="N.º DE PEDIDO" id="1"/>
    <tableColumn name="SKU" id="2"/>
    <tableColumn name="CANT. SELECCIONADA" id="3"/>
    <tableColumn name="CANT. DISPONIBLE" id="4"/>
    <tableColumn name="DESCRIPCIÓN DEL ARTÍCULO" id="5"/>
    <tableColumn name="UNIDAD" id="6"/>
    <tableColumn name="N.º DE CONTENEDOR" id="7"/>
    <tableColumn name="UBICACIÓN" id="8"/>
  </tableColumns>
  <tableStyleInfo name="Lista De Selección De Invent...-style" showColumnStripes="0" showFirstColumn="1" showLastColumn="1" showRowStripes="1"/>
</table>
</file>

<file path=xl/tables/table3.xml><?xml version="1.0" encoding="utf-8"?>
<table xmlns="http://schemas.openxmlformats.org/spreadsheetml/2006/main" ref="B4:G11" displayName="Table_3" id="3">
  <tableColumns count="6">
    <tableColumn name="N.º DE CONTENEDOR" id="1"/>
    <tableColumn name="DESCRIPCIÓN" id="2"/>
    <tableColumn name="UBICACIÓN" id="3"/>
    <tableColumn name="ANCHO" id="4"/>
    <tableColumn name="ALTO" id="5"/>
    <tableColumn name="LARGO" id="6"/>
  </tableColumns>
  <tableStyleInfo name="Búsqueda de contenedor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13CACD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0.75"/>
    <col customWidth="1" min="3" max="3" width="27.5"/>
    <col customWidth="1" min="4" max="4" width="22.88"/>
    <col customWidth="1" min="5" max="5" width="30.88"/>
    <col customWidth="1" min="6" max="6" width="30.13"/>
    <col customWidth="1" min="7" max="7" width="9.5"/>
    <col customWidth="1" min="8" max="8" width="23.25"/>
    <col customWidth="1" min="9" max="9" width="11.88"/>
    <col customWidth="1" min="10" max="10" width="20.63"/>
    <col customWidth="1" min="11" max="11" width="15.13"/>
    <col customWidth="1" min="12" max="26" width="8.88"/>
  </cols>
  <sheetData>
    <row r="1" ht="54.0" customHeight="1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</row>
    <row r="2" ht="24.75" customHeight="1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ht="30.0" customHeight="1">
      <c r="B3" s="5" t="str">
        <f>SUM(ListaDeInventario[VALOR DE INVENTARIO])</f>
        <v>#ERROR!</v>
      </c>
      <c r="C3" s="6" t="str">
        <f>COUNTA(ListaDeInventario[DESCRIPCIÓN])</f>
        <v>#ERROR!</v>
      </c>
      <c r="D3" s="6" t="str">
        <f>SUMPRODUCT((1/COUNTIF(ListaDeInventario[N.º DE CONTENEDOR],ListaDeInventario[N.º DE CONTENEDOR]&amp;"")))</f>
        <v>#ERROR!</v>
      </c>
    </row>
    <row r="4" ht="16.5" customHeight="1"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</row>
    <row r="5" ht="30.0" customHeight="1">
      <c r="B5" s="8" t="s">
        <v>16</v>
      </c>
      <c r="C5" s="8" t="s">
        <v>17</v>
      </c>
      <c r="D5" s="8" t="s">
        <v>18</v>
      </c>
      <c r="E5" s="8" t="str">
        <f>IFERROR(VLOOKUP(ListaDeInventario[[#This Row],[N.º DE CONTENEDOR]],BúsquedaDeContenedores[],3,FALSE),"")</f>
        <v>#ERROR!</v>
      </c>
      <c r="F5" s="8" t="s">
        <v>19</v>
      </c>
      <c r="G5" s="9">
        <v>20.0</v>
      </c>
      <c r="H5" s="9">
        <v>10.0</v>
      </c>
      <c r="I5" s="10">
        <v>30.0</v>
      </c>
      <c r="J5" s="10" t="str">
        <f>ListaDeInventario[[#This Row],[CANT.]]*ListaDeInventario[[#This Row],[COSTO]]</f>
        <v>#ERROR!</v>
      </c>
      <c r="K5" s="11" t="str">
        <f>IFERROR(IF(ListaDeInventario[[#This Row],[CANT.]]&lt;=ListaDeInventario[[#This Row],[CANT. DEL NUEVO PEDIDO]],1,0),0)</f>
        <v>#ERROR!</v>
      </c>
    </row>
    <row r="6" ht="30.0" customHeight="1">
      <c r="B6" s="8" t="s">
        <v>20</v>
      </c>
      <c r="C6" s="8" t="s">
        <v>21</v>
      </c>
      <c r="D6" s="8" t="s">
        <v>18</v>
      </c>
      <c r="E6" s="8" t="str">
        <f>IFERROR(VLOOKUP(ListaDeInventario[[#This Row],[N.º DE CONTENEDOR]],BúsquedaDeContenedores[],3,FALSE),"")</f>
        <v>#ERROR!</v>
      </c>
      <c r="F6" s="8" t="s">
        <v>19</v>
      </c>
      <c r="G6" s="9">
        <v>30.0</v>
      </c>
      <c r="H6" s="9">
        <v>15.0</v>
      </c>
      <c r="I6" s="10">
        <v>40.0</v>
      </c>
      <c r="J6" s="10" t="str">
        <f>ListaDeInventario[[#This Row],[CANT.]]*ListaDeInventario[[#This Row],[COSTO]]</f>
        <v>#ERROR!</v>
      </c>
      <c r="K6" s="11" t="str">
        <f>IFERROR(IF(ListaDeInventario[[#This Row],[CANT.]]&lt;=ListaDeInventario[[#This Row],[CANT. DEL NUEVO PEDIDO]],1,0),0)</f>
        <v>#ERROR!</v>
      </c>
    </row>
    <row r="7" ht="30.0" customHeight="1">
      <c r="B7" s="8" t="s">
        <v>22</v>
      </c>
      <c r="C7" s="8" t="s">
        <v>23</v>
      </c>
      <c r="D7" s="8" t="s">
        <v>24</v>
      </c>
      <c r="E7" s="8" t="str">
        <f>IFERROR(VLOOKUP(ListaDeInventario[[#This Row],[N.º DE CONTENEDOR]],BúsquedaDeContenedores[],3,FALSE),"")</f>
        <v>#ERROR!</v>
      </c>
      <c r="F7" s="8" t="s">
        <v>19</v>
      </c>
      <c r="G7" s="9">
        <v>10.0</v>
      </c>
      <c r="H7" s="9">
        <v>5.0</v>
      </c>
      <c r="I7" s="10">
        <v>5.0</v>
      </c>
      <c r="J7" s="10" t="str">
        <f>ListaDeInventario[[#This Row],[CANT.]]*ListaDeInventario[[#This Row],[COSTO]]</f>
        <v>#ERROR!</v>
      </c>
      <c r="K7" s="11" t="str">
        <f>IFERROR(IF(ListaDeInventario[[#This Row],[CANT.]]&lt;=ListaDeInventario[[#This Row],[CANT. DEL NUEVO PEDIDO]],1,0),0)</f>
        <v>#ERROR!</v>
      </c>
    </row>
    <row r="8" ht="30.0" customHeight="1">
      <c r="B8" s="8" t="s">
        <v>25</v>
      </c>
      <c r="C8" s="8" t="s">
        <v>26</v>
      </c>
      <c r="D8" s="8" t="s">
        <v>27</v>
      </c>
      <c r="E8" s="8" t="str">
        <f>IFERROR(VLOOKUP(ListaDeInventario[[#This Row],[N.º DE CONTENEDOR]],BúsquedaDeContenedores[],3,FALSE),"")</f>
        <v>#ERROR!</v>
      </c>
      <c r="F8" s="8" t="s">
        <v>28</v>
      </c>
      <c r="G8" s="9">
        <v>40.0</v>
      </c>
      <c r="H8" s="9">
        <v>10.0</v>
      </c>
      <c r="I8" s="10">
        <v>15.0</v>
      </c>
      <c r="J8" s="10" t="str">
        <f>ListaDeInventario[[#This Row],[CANT.]]*ListaDeInventario[[#This Row],[COSTO]]</f>
        <v>#ERROR!</v>
      </c>
      <c r="K8" s="11" t="str">
        <f>IFERROR(IF(ListaDeInventario[[#This Row],[CANT.]]&lt;=ListaDeInventario[[#This Row],[CANT. DEL NUEVO PEDIDO]],1,0),0)</f>
        <v>#ERROR!</v>
      </c>
    </row>
    <row r="9" ht="30.0" customHeight="1">
      <c r="B9" s="8" t="s">
        <v>29</v>
      </c>
      <c r="C9" s="8" t="s">
        <v>30</v>
      </c>
      <c r="D9" s="8" t="s">
        <v>31</v>
      </c>
      <c r="E9" s="8" t="str">
        <f>IFERROR(VLOOKUP(ListaDeInventario[[#This Row],[N.º DE CONTENEDOR]],BúsquedaDeContenedores[],3,FALSE),"")</f>
        <v>#ERROR!</v>
      </c>
      <c r="F9" s="8" t="s">
        <v>19</v>
      </c>
      <c r="G9" s="9">
        <v>12.0</v>
      </c>
      <c r="H9" s="9">
        <v>10.0</v>
      </c>
      <c r="I9" s="10">
        <v>26.0</v>
      </c>
      <c r="J9" s="10" t="str">
        <f>ListaDeInventario[[#This Row],[CANT.]]*ListaDeInventario[[#This Row],[COSTO]]</f>
        <v>#ERROR!</v>
      </c>
      <c r="K9" s="11" t="str">
        <f>IFERROR(IF(ListaDeInventario[[#This Row],[CANT.]]&lt;=ListaDeInventario[[#This Row],[CANT. DEL NUEVO PEDIDO]],1,0),0)</f>
        <v>#ERROR!</v>
      </c>
    </row>
    <row r="10" ht="30.0" customHeight="1">
      <c r="B10" s="8" t="s">
        <v>32</v>
      </c>
      <c r="C10" s="8" t="s">
        <v>33</v>
      </c>
      <c r="D10" s="8" t="s">
        <v>18</v>
      </c>
      <c r="E10" s="8" t="str">
        <f>IFERROR(VLOOKUP(ListaDeInventario[[#This Row],[N.º DE CONTENEDOR]],BúsquedaDeContenedores[],3,FALSE),"")</f>
        <v>#ERROR!</v>
      </c>
      <c r="F10" s="8" t="s">
        <v>19</v>
      </c>
      <c r="G10" s="9">
        <v>7.0</v>
      </c>
      <c r="H10" s="9">
        <v>10.0</v>
      </c>
      <c r="I10" s="10">
        <v>50.0</v>
      </c>
      <c r="J10" s="10" t="str">
        <f>ListaDeInventario[[#This Row],[CANT.]]*ListaDeInventario[[#This Row],[COSTO]]</f>
        <v>#ERROR!</v>
      </c>
      <c r="K10" s="11" t="str">
        <f>IFERROR(IF(ListaDeInventario[[#This Row],[CANT.]]&lt;=ListaDeInventario[[#This Row],[CANT. DEL NUEVO PEDIDO]],1,0),0)</f>
        <v>#ERROR!</v>
      </c>
    </row>
    <row r="11" ht="30.0" customHeight="1">
      <c r="B11" s="8" t="s">
        <v>34</v>
      </c>
      <c r="C11" s="8" t="s">
        <v>35</v>
      </c>
      <c r="D11" s="8" t="s">
        <v>36</v>
      </c>
      <c r="E11" s="8" t="str">
        <f>IFERROR(VLOOKUP(ListaDeInventario[[#This Row],[N.º DE CONTENEDOR]],BúsquedaDeContenedores[],3,FALSE),"")</f>
        <v>#ERROR!</v>
      </c>
      <c r="F11" s="8" t="s">
        <v>19</v>
      </c>
      <c r="G11" s="9">
        <v>10.0</v>
      </c>
      <c r="H11" s="9">
        <v>5.0</v>
      </c>
      <c r="I11" s="10">
        <v>10.0</v>
      </c>
      <c r="J11" s="10" t="str">
        <f>ListaDeInventario[[#This Row],[CANT.]]*ListaDeInventario[[#This Row],[COSTO]]</f>
        <v>#ERROR!</v>
      </c>
      <c r="K11" s="11" t="str">
        <f>IFERROR(IF(ListaDeInventario[[#This Row],[CANT.]]&lt;=ListaDeInventario[[#This Row],[CANT. DEL NUEVO PEDIDO]],1,0),0)</f>
        <v>#ERROR!</v>
      </c>
    </row>
    <row r="12" ht="30.0" customHeight="1">
      <c r="B12" s="8" t="s">
        <v>37</v>
      </c>
      <c r="C12" s="8" t="s">
        <v>38</v>
      </c>
      <c r="D12" s="8" t="s">
        <v>24</v>
      </c>
      <c r="E12" s="8" t="str">
        <f>IFERROR(VLOOKUP(ListaDeInventario[[#This Row],[N.º DE CONTENEDOR]],BúsquedaDeContenedores[],3,FALSE),"")</f>
        <v>#ERROR!</v>
      </c>
      <c r="F12" s="8" t="s">
        <v>19</v>
      </c>
      <c r="G12" s="9">
        <v>19.0</v>
      </c>
      <c r="H12" s="9">
        <v>10.0</v>
      </c>
      <c r="I12" s="10">
        <v>3.0</v>
      </c>
      <c r="J12" s="10" t="str">
        <f>ListaDeInventario[[#This Row],[CANT.]]*ListaDeInventario[[#This Row],[COSTO]]</f>
        <v>#ERROR!</v>
      </c>
      <c r="K12" s="11" t="str">
        <f>IFERROR(IF(ListaDeInventario[[#This Row],[CANT.]]&lt;=ListaDeInventario[[#This Row],[CANT. DEL NUEVO PEDIDO]],1,0),0)</f>
        <v>#ERROR!</v>
      </c>
    </row>
    <row r="13" ht="30.0" customHeight="1">
      <c r="B13" s="8" t="s">
        <v>39</v>
      </c>
      <c r="C13" s="8" t="s">
        <v>40</v>
      </c>
      <c r="D13" s="8" t="s">
        <v>41</v>
      </c>
      <c r="E13" s="8" t="str">
        <f>IFERROR(VLOOKUP(ListaDeInventario[[#This Row],[N.º DE CONTENEDOR]],BúsquedaDeContenedores[],3,FALSE),"")</f>
        <v>#ERROR!</v>
      </c>
      <c r="F13" s="8" t="s">
        <v>42</v>
      </c>
      <c r="G13" s="9">
        <v>20.0</v>
      </c>
      <c r="H13" s="9">
        <v>30.0</v>
      </c>
      <c r="I13" s="10">
        <v>14.0</v>
      </c>
      <c r="J13" s="10" t="str">
        <f>ListaDeInventario[[#This Row],[CANT.]]*ListaDeInventario[[#This Row],[COSTO]]</f>
        <v>#ERROR!</v>
      </c>
      <c r="K13" s="11" t="str">
        <f>IFERROR(IF(ListaDeInventario[[#This Row],[CANT.]]&lt;=ListaDeInventario[[#This Row],[CANT. DEL NUEVO PEDIDO]],1,0),0)</f>
        <v>#ERROR!</v>
      </c>
    </row>
    <row r="14" ht="30.0" customHeight="1">
      <c r="B14" s="8" t="s">
        <v>43</v>
      </c>
      <c r="C14" s="8" t="s">
        <v>44</v>
      </c>
      <c r="D14" s="8" t="s">
        <v>36</v>
      </c>
      <c r="E14" s="8" t="str">
        <f>IFERROR(VLOOKUP(ListaDeInventario[[#This Row],[N.º DE CONTENEDOR]],BúsquedaDeContenedores[],3,FALSE),"")</f>
        <v>#ERROR!</v>
      </c>
      <c r="F14" s="8" t="s">
        <v>19</v>
      </c>
      <c r="G14" s="9">
        <v>15.0</v>
      </c>
      <c r="H14" s="9">
        <v>8.0</v>
      </c>
      <c r="I14" s="10">
        <v>60.0</v>
      </c>
      <c r="J14" s="10" t="str">
        <f>ListaDeInventario[[#This Row],[CANT.]]*ListaDeInventario[[#This Row],[COSTO]]</f>
        <v>#ERROR!</v>
      </c>
      <c r="K14" s="11" t="str">
        <f>IFERROR(IF(ListaDeInventario[[#This Row],[CANT.]]&lt;=ListaDeInventario[[#This Row],[CANT. DEL NUEVO PEDIDO]],1,0),0)</f>
        <v>#ERROR!</v>
      </c>
    </row>
    <row r="15" ht="30.0" customHeight="1">
      <c r="B15" s="8" t="s">
        <v>45</v>
      </c>
      <c r="C15" s="8" t="s">
        <v>46</v>
      </c>
      <c r="D15" s="8" t="s">
        <v>36</v>
      </c>
      <c r="E15" s="8" t="str">
        <f>IFERROR(VLOOKUP(ListaDeInventario[[#This Row],[N.º DE CONTENEDOR]],BúsquedaDeContenedores[],3,FALSE),"")</f>
        <v>#ERROR!</v>
      </c>
      <c r="F15" s="8" t="s">
        <v>19</v>
      </c>
      <c r="G15" s="9">
        <v>25.0</v>
      </c>
      <c r="H15" s="9">
        <v>15.0</v>
      </c>
      <c r="I15" s="10">
        <v>8.0</v>
      </c>
      <c r="J15" s="10" t="str">
        <f>ListaDeInventario[[#This Row],[CANT.]]*ListaDeInventario[[#This Row],[COSTO]]</f>
        <v>#ERROR!</v>
      </c>
      <c r="K15" s="11" t="str">
        <f>IFERROR(IF(ListaDeInventario[[#This Row],[CANT.]]&lt;=ListaDeInventario[[#This Row],[CANT. DEL NUEVO PEDIDO]],1,0),0)</f>
        <v>#ERROR!</v>
      </c>
    </row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conditionalFormatting sqref="B5:K15">
    <cfRule type="expression" dxfId="0" priority="1">
      <formula>$K5=1</formula>
    </cfRule>
  </conditionalFormatting>
  <conditionalFormatting sqref="B5:K15">
    <cfRule type="expression" dxfId="1" priority="2">
      <formula>"If(blnBinNo=""True"")"</formula>
    </cfRule>
  </conditionalFormatting>
  <dataValidations>
    <dataValidation type="list" allowBlank="1" showInputMessage="1" prompt="Este # Bin no en lista. Seleccione Sí para retener entrada, Cancelar para agregar a tabla en hoja de trabajo de búsqueda de bin, que agregará # Bin a lista desplegable, o No, luego ALT + FLECHA ABAJO para seleccionar de lista" sqref="D5:D15">
      <formula1>NúmeroDeContenedor</formula1>
    </dataValidation>
  </dataValidations>
  <hyperlinks>
    <hyperlink display="INVENTORY PICK LIST" location="null!A1" ref="E2"/>
    <hyperlink display="BIN LOOKUP" location="Búsqueda de contenedores!A1" ref="F2"/>
  </hyperlinks>
  <printOptions horizontalCentered="1"/>
  <pageMargins bottom="0.75" footer="0.0" header="0.0" left="0.25" right="0.25" top="0.75"/>
  <pageSetup fitToHeight="0" paperSize="9" orientation="landscape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7CFA4"/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30.63"/>
    <col customWidth="1" min="3" max="3" width="21.75"/>
    <col customWidth="1" min="4" max="4" width="20.13"/>
    <col customWidth="1" min="5" max="5" width="17.88"/>
    <col customWidth="1" min="6" max="6" width="25.5"/>
    <col customWidth="1" min="7" max="7" width="14.5"/>
    <col customWidth="1" min="8" max="8" width="19.13"/>
    <col customWidth="1" min="9" max="9" width="22.63"/>
    <col customWidth="1" min="10" max="26" width="8.88"/>
  </cols>
  <sheetData>
    <row r="1" ht="54.0" customHeight="1">
      <c r="B1" s="1" t="s">
        <v>47</v>
      </c>
      <c r="C1" s="1"/>
      <c r="D1" s="2"/>
      <c r="E1" s="2"/>
      <c r="F1" s="2"/>
      <c r="G1" s="2"/>
      <c r="H1" s="2"/>
      <c r="I1" s="2"/>
    </row>
    <row r="2" ht="24.75" customHeight="1">
      <c r="B2" s="12"/>
      <c r="C2" s="4" t="s">
        <v>48</v>
      </c>
    </row>
    <row r="3" ht="30.0" customHeight="1">
      <c r="B3" s="13"/>
      <c r="C3" s="13"/>
    </row>
    <row r="4" ht="16.5" customHeight="1">
      <c r="B4" s="7" t="s">
        <v>49</v>
      </c>
      <c r="C4" s="7" t="s">
        <v>6</v>
      </c>
      <c r="D4" s="7" t="s">
        <v>50</v>
      </c>
      <c r="E4" s="7" t="s">
        <v>51</v>
      </c>
      <c r="F4" s="7" t="s">
        <v>52</v>
      </c>
      <c r="G4" s="7" t="s">
        <v>10</v>
      </c>
      <c r="H4" s="7" t="s">
        <v>8</v>
      </c>
      <c r="I4" s="7" t="s">
        <v>9</v>
      </c>
    </row>
    <row r="5" ht="30.0" customHeight="1">
      <c r="B5" s="8" t="s">
        <v>53</v>
      </c>
      <c r="C5" s="8" t="s">
        <v>16</v>
      </c>
      <c r="D5" s="9">
        <v>3.0</v>
      </c>
      <c r="E5" s="9" t="str">
        <f>IFERROR(VLOOKUP(ListaDeSelecciónDeInventario[[#This Row],[SKU]],ListaDeInventario[],6,FALSE),"")</f>
        <v>#ERROR!</v>
      </c>
      <c r="F5" s="8" t="str">
        <f>IFERROR(VLOOKUP(ListaDeSelecciónDeInventario[[#This Row],[SKU]],ListaDeInventario[],2,FALSE),"")</f>
        <v>#ERROR!</v>
      </c>
      <c r="G5" s="8" t="str">
        <f>IFERROR(VLOOKUP(ListaDeSelecciónDeInventario[[#This Row],[SKU]],ListaDeInventario[],5,FALSE),"")</f>
        <v>#ERROR!</v>
      </c>
      <c r="H5" s="8" t="str">
        <f>IFERROR(VLOOKUP(ListaDeSelecciónDeInventario[[#This Row],[SKU]],ListaDeInventario[],3,FALSE),"")</f>
        <v>#ERROR!</v>
      </c>
      <c r="I5" s="8" t="str">
        <f>IFERROR(VLOOKUP(ListaDeSelecciónDeInventario[[#This Row],[SKU]],ListaDeInventario[],4,FALSE),"")</f>
        <v>#ERROR!</v>
      </c>
    </row>
    <row r="6" ht="30.0" customHeight="1">
      <c r="B6" s="8" t="s">
        <v>53</v>
      </c>
      <c r="C6" s="8" t="s">
        <v>25</v>
      </c>
      <c r="D6" s="9">
        <v>1.0</v>
      </c>
      <c r="E6" s="9" t="str">
        <f>IFERROR(VLOOKUP(ListaDeSelecciónDeInventario[[#This Row],[SKU]],ListaDeInventario[],6,FALSE),"")</f>
        <v>#ERROR!</v>
      </c>
      <c r="F6" s="8" t="str">
        <f>IFERROR(VLOOKUP(ListaDeSelecciónDeInventario[[#This Row],[SKU]],ListaDeInventario[],2,FALSE),"")</f>
        <v>#ERROR!</v>
      </c>
      <c r="G6" s="8" t="str">
        <f>IFERROR(VLOOKUP(ListaDeSelecciónDeInventario[[#This Row],[SKU]],ListaDeInventario[],5,FALSE),"")</f>
        <v>#ERROR!</v>
      </c>
      <c r="H6" s="8" t="str">
        <f>IFERROR(VLOOKUP(ListaDeSelecciónDeInventario[[#This Row],[SKU]],ListaDeInventario[],3,FALSE),"")</f>
        <v>#ERROR!</v>
      </c>
      <c r="I6" s="8" t="str">
        <f>IFERROR(VLOOKUP(ListaDeSelecciónDeInventario[[#This Row],[SKU]],ListaDeInventario[],4,FALSE),"")</f>
        <v>#ERROR!</v>
      </c>
    </row>
    <row r="7" ht="30.0" customHeight="1">
      <c r="B7" s="8" t="s">
        <v>53</v>
      </c>
      <c r="C7" s="8" t="s">
        <v>34</v>
      </c>
      <c r="D7" s="9">
        <v>2.0</v>
      </c>
      <c r="E7" s="9" t="str">
        <f>IFERROR(VLOOKUP(ListaDeSelecciónDeInventario[[#This Row],[SKU]],ListaDeInventario[],6,FALSE),"")</f>
        <v>#ERROR!</v>
      </c>
      <c r="F7" s="8" t="str">
        <f>IFERROR(VLOOKUP(ListaDeSelecciónDeInventario[[#This Row],[SKU]],ListaDeInventario[],2,FALSE),"")</f>
        <v>#ERROR!</v>
      </c>
      <c r="G7" s="8" t="str">
        <f>IFERROR(VLOOKUP(ListaDeSelecciónDeInventario[[#This Row],[SKU]],ListaDeInventario[],5,FALSE),"")</f>
        <v>#ERROR!</v>
      </c>
      <c r="H7" s="8" t="str">
        <f>IFERROR(VLOOKUP(ListaDeSelecciónDeInventario[[#This Row],[SKU]],ListaDeInventario[],3,FALSE),"")</f>
        <v>#ERROR!</v>
      </c>
      <c r="I7" s="8" t="str">
        <f>IFERROR(VLOOKUP(ListaDeSelecciónDeInventario[[#This Row],[SKU]],ListaDeInventario[],4,FALSE),"")</f>
        <v>#ERROR!</v>
      </c>
    </row>
    <row r="8" ht="30.0" customHeight="1">
      <c r="B8" s="8" t="s">
        <v>53</v>
      </c>
      <c r="C8" s="8" t="s">
        <v>43</v>
      </c>
      <c r="D8" s="9">
        <v>6.0</v>
      </c>
      <c r="E8" s="9" t="str">
        <f>IFERROR(VLOOKUP(ListaDeSelecciónDeInventario[[#This Row],[SKU]],ListaDeInventario[],6,FALSE),"")</f>
        <v>#ERROR!</v>
      </c>
      <c r="F8" s="8" t="str">
        <f>IFERROR(VLOOKUP(ListaDeSelecciónDeInventario[[#This Row],[SKU]],ListaDeInventario[],2,FALSE),"")</f>
        <v>#ERROR!</v>
      </c>
      <c r="G8" s="8" t="str">
        <f>IFERROR(VLOOKUP(ListaDeSelecciónDeInventario[[#This Row],[SKU]],ListaDeInventario[],5,FALSE),"")</f>
        <v>#ERROR!</v>
      </c>
      <c r="H8" s="8" t="str">
        <f>IFERROR(VLOOKUP(ListaDeSelecciónDeInventario[[#This Row],[SKU]],ListaDeInventario[],3,FALSE),"")</f>
        <v>#ERROR!</v>
      </c>
      <c r="I8" s="8" t="str">
        <f>IFERROR(VLOOKUP(ListaDeSelecciónDeInventario[[#This Row],[SKU]],ListaDeInventario[],4,FALSE),"")</f>
        <v>#ERROR!</v>
      </c>
    </row>
    <row r="9" ht="30.0" customHeight="1">
      <c r="B9" s="8" t="s">
        <v>53</v>
      </c>
      <c r="C9" s="8" t="s">
        <v>22</v>
      </c>
      <c r="D9" s="9">
        <v>3.0</v>
      </c>
      <c r="E9" s="9" t="str">
        <f>IFERROR(VLOOKUP(ListaDeSelecciónDeInventario[[#This Row],[SKU]],ListaDeInventario[],6,FALSE),"")</f>
        <v>#ERROR!</v>
      </c>
      <c r="F9" s="8" t="str">
        <f>IFERROR(VLOOKUP(ListaDeSelecciónDeInventario[[#This Row],[SKU]],ListaDeInventario[],2,FALSE),"")</f>
        <v>#ERROR!</v>
      </c>
      <c r="G9" s="8" t="str">
        <f>IFERROR(VLOOKUP(ListaDeSelecciónDeInventario[[#This Row],[SKU]],ListaDeInventario[],5,FALSE),"")</f>
        <v>#ERROR!</v>
      </c>
      <c r="H9" s="8" t="str">
        <f>IFERROR(VLOOKUP(ListaDeSelecciónDeInventario[[#This Row],[SKU]],ListaDeInventario[],3,FALSE),"")</f>
        <v>#ERROR!</v>
      </c>
      <c r="I9" s="8" t="str">
        <f>IFERROR(VLOOKUP(ListaDeSelecciónDeInventario[[#This Row],[SKU]],ListaDeInventario[],4,FALSE),"")</f>
        <v>#ERROR!</v>
      </c>
    </row>
    <row r="10" ht="30.0" customHeight="1"/>
    <row r="11" ht="30.0" customHeight="1"/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conditionalFormatting sqref="E5:E9">
    <cfRule type="expression" dxfId="5" priority="1">
      <formula>D5&gt;E5</formula>
    </cfRule>
  </conditionalFormatting>
  <dataValidations>
    <dataValidation type="custom" allowBlank="1" showInputMessage="1" showErrorMessage="1" prompt="¡Vaya! - La cantidad especificada supera la cantidad disponible. " sqref="D6:D9">
      <formula1>D6&lt;=E6</formula1>
    </dataValidation>
    <dataValidation type="custom" allowBlank="1" showInputMessage="1" showErrorMessage="1" prompt="La cantidad especificada supera la cantidad disponible. Escriba un VALOR DE PICK QTY menor que el VALOR DE QTY DISPONIBLE" sqref="D5">
      <formula1>D5&lt;=E5</formula1>
    </dataValidation>
    <dataValidation type="list" allowBlank="1" showInputMessage="1" prompt="La entrada no es de la Lista. Seleccione CANCELAR, luego presione ALT + FLECHA ABAJO para abrir la lista desplegable y ENTER para hacer la selección" sqref="C5:C9">
      <formula1>SKULookup</formula1>
    </dataValidation>
  </dataValidations>
  <hyperlinks>
    <hyperlink display="INVENTORY LIST" location="Lista de inventario!A1" ref="C2"/>
  </hyperlinks>
  <printOptions horizontalCentered="1"/>
  <pageMargins bottom="0.75" footer="0.0" header="0.0" left="0.25" right="0.25" top="0.75"/>
  <pageSetup fitToHeight="0" paperSize="9" orientation="landscape"/>
  <headerFooter>
    <oddFooter/>
  </headerFooter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5B3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30.25"/>
    <col customWidth="1" min="3" max="3" width="19.5"/>
    <col customWidth="1" min="4" max="4" width="18.5"/>
    <col customWidth="1" min="5" max="7" width="11.88"/>
    <col customWidth="1" min="8" max="26" width="8.88"/>
  </cols>
  <sheetData>
    <row r="1" ht="54.0" customHeight="1">
      <c r="B1" s="1" t="s">
        <v>54</v>
      </c>
      <c r="C1" s="2"/>
      <c r="D1" s="2"/>
      <c r="E1" s="2"/>
      <c r="F1" s="2"/>
      <c r="G1" s="2"/>
    </row>
    <row r="2" ht="24.75" customHeight="1">
      <c r="B2" s="4" t="s">
        <v>48</v>
      </c>
    </row>
    <row r="3" ht="30.0" customHeight="1">
      <c r="B3" s="14"/>
      <c r="C3" s="14"/>
      <c r="D3" s="14"/>
      <c r="E3" s="14"/>
      <c r="F3" s="14"/>
      <c r="G3" s="14"/>
    </row>
    <row r="4" ht="16.5" customHeight="1">
      <c r="B4" s="15" t="s">
        <v>8</v>
      </c>
      <c r="C4" s="15" t="s">
        <v>7</v>
      </c>
      <c r="D4" s="15" t="s">
        <v>9</v>
      </c>
      <c r="E4" s="16" t="s">
        <v>55</v>
      </c>
      <c r="F4" s="16" t="s">
        <v>56</v>
      </c>
      <c r="G4" s="16" t="s">
        <v>57</v>
      </c>
    </row>
    <row r="5" ht="30.0" customHeight="1">
      <c r="B5" s="8" t="s">
        <v>18</v>
      </c>
      <c r="C5" s="8" t="s">
        <v>58</v>
      </c>
      <c r="D5" s="8" t="s">
        <v>59</v>
      </c>
      <c r="E5" s="9">
        <v>50.0</v>
      </c>
      <c r="F5" s="9">
        <v>10.0</v>
      </c>
      <c r="G5" s="9">
        <v>10.0</v>
      </c>
    </row>
    <row r="6" ht="30.0" customHeight="1">
      <c r="B6" s="8" t="s">
        <v>24</v>
      </c>
      <c r="C6" s="8" t="s">
        <v>60</v>
      </c>
      <c r="D6" s="8" t="s">
        <v>61</v>
      </c>
      <c r="E6" s="9">
        <v>25.0</v>
      </c>
      <c r="F6" s="9">
        <v>5.0</v>
      </c>
      <c r="G6" s="9">
        <v>5.0</v>
      </c>
    </row>
    <row r="7" ht="30.0" customHeight="1">
      <c r="B7" s="8" t="s">
        <v>27</v>
      </c>
      <c r="C7" s="8" t="s">
        <v>58</v>
      </c>
      <c r="D7" s="8" t="s">
        <v>62</v>
      </c>
      <c r="E7" s="9">
        <v>50.0</v>
      </c>
      <c r="F7" s="9">
        <v>10.0</v>
      </c>
      <c r="G7" s="9">
        <v>10.0</v>
      </c>
    </row>
    <row r="8" ht="30.0" customHeight="1">
      <c r="B8" s="8" t="s">
        <v>31</v>
      </c>
      <c r="C8" s="8" t="s">
        <v>63</v>
      </c>
      <c r="D8" s="8" t="s">
        <v>64</v>
      </c>
      <c r="E8" s="9">
        <v>30.0</v>
      </c>
      <c r="F8" s="9">
        <v>7.0</v>
      </c>
      <c r="G8" s="9">
        <v>10.0</v>
      </c>
    </row>
    <row r="9" ht="30.0" customHeight="1">
      <c r="B9" s="8" t="s">
        <v>36</v>
      </c>
      <c r="C9" s="8" t="s">
        <v>60</v>
      </c>
      <c r="D9" s="8" t="s">
        <v>65</v>
      </c>
      <c r="E9" s="9">
        <v>25.0</v>
      </c>
      <c r="F9" s="9">
        <v>5.0</v>
      </c>
      <c r="G9" s="9">
        <v>5.0</v>
      </c>
    </row>
    <row r="10" ht="30.0" customHeight="1">
      <c r="B10" s="8" t="s">
        <v>24</v>
      </c>
      <c r="C10" s="8" t="s">
        <v>58</v>
      </c>
      <c r="D10" s="8" t="s">
        <v>66</v>
      </c>
      <c r="E10" s="9">
        <v>50.0</v>
      </c>
      <c r="F10" s="9">
        <v>10.0</v>
      </c>
      <c r="G10" s="9">
        <v>10.0</v>
      </c>
    </row>
    <row r="11" ht="30.0" customHeight="1">
      <c r="B11" s="8" t="s">
        <v>41</v>
      </c>
      <c r="C11" s="8" t="s">
        <v>58</v>
      </c>
      <c r="D11" s="8" t="s">
        <v>67</v>
      </c>
      <c r="E11" s="9">
        <v>50.0</v>
      </c>
      <c r="F11" s="9">
        <v>10.0</v>
      </c>
      <c r="G11" s="9">
        <v>10.0</v>
      </c>
    </row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hyperlinks>
    <hyperlink display="INVENTORY LIST" location="Lista de inventario!A1" ref="B2"/>
  </hyperlinks>
  <printOptions horizontalCentered="1"/>
  <pageMargins bottom="0.75" footer="0.0" header="0.0" left="0.25" right="0.25" top="0.75"/>
  <pageSetup paperSize="9" orientation="landscape"/>
  <headerFooter>
    <oddFooter/>
  </headerFooter>
  <drawing r:id="rId1"/>
  <tableParts count="1">
    <tablePart r:id="rId3"/>
  </tableParts>
</worksheet>
</file>