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6815" windowHeight="7155" activeTab="1"/>
  </bookViews>
  <sheets>
    <sheet name="Informe de rendimiento" sheetId="3" r:id="rId1"/>
    <sheet name="Definiciones" sheetId="2" r:id="rId2"/>
  </sheets>
  <definedNames>
    <definedName name="_xlnm.Print_Area" localSheetId="0">'Informe de rendimiento'!$B$2:$T$25</definedName>
    <definedName name="Título1">Rendimiento[[#Headers],[N.º de S]]</definedName>
    <definedName name="Título2">Estado[[#Headers],[Estado]]</definedName>
    <definedName name="TítuloDeColumna2">Definiciones[[#Headers],[N.º de S]]</definedName>
    <definedName name="_xlnm.Print_Titles" localSheetId="1">Definiciones!$5:$5</definedName>
    <definedName name="_xlnm.Print_Titles" localSheetId="0">'Informe de rendimiento'!$7:$7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3" l="1"/>
  <c r="N11" i="3"/>
  <c r="N12" i="3"/>
  <c r="N14" i="3"/>
  <c r="N15" i="3"/>
  <c r="N16" i="3"/>
  <c r="N19" i="3"/>
  <c r="N20" i="3"/>
  <c r="N21" i="3"/>
  <c r="N23" i="3"/>
  <c r="N24" i="3"/>
  <c r="N25" i="3"/>
  <c r="M10" i="3"/>
  <c r="P10" i="3" s="1"/>
  <c r="M11" i="3"/>
  <c r="P11" i="3" s="1"/>
  <c r="R11" i="3" s="1"/>
  <c r="Q11" i="3" s="1"/>
  <c r="M12" i="3"/>
  <c r="P12" i="3" s="1"/>
  <c r="M14" i="3"/>
  <c r="P14" i="3" s="1"/>
  <c r="O14" i="3" s="1"/>
  <c r="M15" i="3"/>
  <c r="P15" i="3" s="1"/>
  <c r="M16" i="3"/>
  <c r="S16" i="3" s="1"/>
  <c r="T16" i="3" s="1"/>
  <c r="M19" i="3"/>
  <c r="P19" i="3" s="1"/>
  <c r="M20" i="3"/>
  <c r="P20" i="3" s="1"/>
  <c r="O20" i="3" s="1"/>
  <c r="M21" i="3"/>
  <c r="P21" i="3" s="1"/>
  <c r="M23" i="3"/>
  <c r="P23" i="3" s="1"/>
  <c r="M24" i="3"/>
  <c r="P24" i="3" s="1"/>
  <c r="M25" i="3"/>
  <c r="P25" i="3" s="1"/>
  <c r="R25" i="3" s="1"/>
  <c r="Q25" i="3" s="1"/>
  <c r="K10" i="3"/>
  <c r="L10" i="3" s="1"/>
  <c r="K11" i="3"/>
  <c r="L11" i="3" s="1"/>
  <c r="K12" i="3"/>
  <c r="L12" i="3" s="1"/>
  <c r="K14" i="3"/>
  <c r="L14" i="3" s="1"/>
  <c r="K15" i="3"/>
  <c r="L15" i="3" s="1"/>
  <c r="K16" i="3"/>
  <c r="L16" i="3" s="1"/>
  <c r="K19" i="3"/>
  <c r="L19" i="3" s="1"/>
  <c r="K20" i="3"/>
  <c r="L20" i="3" s="1"/>
  <c r="K21" i="3"/>
  <c r="L21" i="3" s="1"/>
  <c r="K23" i="3"/>
  <c r="L23" i="3" s="1"/>
  <c r="K24" i="3"/>
  <c r="L24" i="3" s="1"/>
  <c r="K25" i="3"/>
  <c r="L25" i="3" s="1"/>
  <c r="I10" i="3"/>
  <c r="J10" i="3" s="1"/>
  <c r="I11" i="3"/>
  <c r="J11" i="3" s="1"/>
  <c r="I12" i="3"/>
  <c r="J12" i="3" s="1"/>
  <c r="I14" i="3"/>
  <c r="J14" i="3" s="1"/>
  <c r="I15" i="3"/>
  <c r="J15" i="3" s="1"/>
  <c r="I16" i="3"/>
  <c r="J16" i="3" s="1"/>
  <c r="I19" i="3"/>
  <c r="J19" i="3" s="1"/>
  <c r="I20" i="3"/>
  <c r="J20" i="3" s="1"/>
  <c r="I21" i="3"/>
  <c r="J21" i="3" s="1"/>
  <c r="I23" i="3"/>
  <c r="J23" i="3" s="1"/>
  <c r="I24" i="3"/>
  <c r="J24" i="3" s="1"/>
  <c r="I25" i="3"/>
  <c r="J25" i="3" s="1"/>
  <c r="D9" i="3"/>
  <c r="G22" i="3"/>
  <c r="F22" i="3"/>
  <c r="E22" i="3"/>
  <c r="D22" i="3"/>
  <c r="G18" i="3"/>
  <c r="G17" i="3" s="1"/>
  <c r="F18" i="3"/>
  <c r="F17" i="3" s="1"/>
  <c r="E18" i="3"/>
  <c r="D18" i="3"/>
  <c r="G13" i="3"/>
  <c r="F13" i="3"/>
  <c r="E13" i="3"/>
  <c r="D13" i="3"/>
  <c r="G9" i="3"/>
  <c r="F9" i="3"/>
  <c r="F8" i="3" s="1"/>
  <c r="E9" i="3"/>
  <c r="M13" i="3" l="1"/>
  <c r="P13" i="3" s="1"/>
  <c r="I22" i="3"/>
  <c r="J22" i="3" s="1"/>
  <c r="S19" i="3"/>
  <c r="T19" i="3" s="1"/>
  <c r="N9" i="3"/>
  <c r="K13" i="3"/>
  <c r="L13" i="3" s="1"/>
  <c r="K18" i="3"/>
  <c r="L18" i="3" s="1"/>
  <c r="N22" i="3"/>
  <c r="S11" i="3"/>
  <c r="T11" i="3" s="1"/>
  <c r="I9" i="3"/>
  <c r="J9" i="3" s="1"/>
  <c r="M22" i="3"/>
  <c r="P22" i="3" s="1"/>
  <c r="O22" i="3" s="1"/>
  <c r="D8" i="3"/>
  <c r="I13" i="3"/>
  <c r="J13" i="3" s="1"/>
  <c r="P16" i="3"/>
  <c r="O16" i="3" s="1"/>
  <c r="R20" i="3"/>
  <c r="Q20" i="3" s="1"/>
  <c r="I18" i="3"/>
  <c r="J18" i="3" s="1"/>
  <c r="E17" i="3"/>
  <c r="K17" i="3" s="1"/>
  <c r="L17" i="3" s="1"/>
  <c r="K22" i="3"/>
  <c r="L22" i="3" s="1"/>
  <c r="O11" i="3"/>
  <c r="R23" i="3"/>
  <c r="Q23" i="3" s="1"/>
  <c r="O23" i="3"/>
  <c r="S23" i="3"/>
  <c r="T23" i="3" s="1"/>
  <c r="S21" i="3"/>
  <c r="T21" i="3" s="1"/>
  <c r="S15" i="3"/>
  <c r="T15" i="3" s="1"/>
  <c r="S10" i="3"/>
  <c r="T10" i="3" s="1"/>
  <c r="M9" i="3"/>
  <c r="P9" i="3" s="1"/>
  <c r="R9" i="3" s="1"/>
  <c r="Q9" i="3" s="1"/>
  <c r="S25" i="3"/>
  <c r="T25" i="3" s="1"/>
  <c r="S20" i="3"/>
  <c r="T20" i="3" s="1"/>
  <c r="S14" i="3"/>
  <c r="T14" i="3" s="1"/>
  <c r="I17" i="3"/>
  <c r="J17" i="3" s="1"/>
  <c r="M17" i="3"/>
  <c r="M18" i="3"/>
  <c r="P18" i="3" s="1"/>
  <c r="G8" i="3"/>
  <c r="M8" i="3" s="1"/>
  <c r="P8" i="3" s="1"/>
  <c r="N18" i="3"/>
  <c r="O24" i="3"/>
  <c r="R24" i="3"/>
  <c r="Q24" i="3" s="1"/>
  <c r="O12" i="3"/>
  <c r="R12" i="3"/>
  <c r="Q12" i="3" s="1"/>
  <c r="R15" i="3"/>
  <c r="Q15" i="3" s="1"/>
  <c r="O15" i="3"/>
  <c r="O19" i="3"/>
  <c r="R19" i="3"/>
  <c r="Q19" i="3" s="1"/>
  <c r="O13" i="3"/>
  <c r="R13" i="3"/>
  <c r="Q13" i="3" s="1"/>
  <c r="R21" i="3"/>
  <c r="Q21" i="3" s="1"/>
  <c r="O21" i="3"/>
  <c r="O10" i="3"/>
  <c r="R10" i="3"/>
  <c r="Q10" i="3" s="1"/>
  <c r="D17" i="3"/>
  <c r="E8" i="3"/>
  <c r="N13" i="3"/>
  <c r="S13" i="3" s="1"/>
  <c r="T13" i="3" s="1"/>
  <c r="O25" i="3"/>
  <c r="S12" i="3"/>
  <c r="T12" i="3" s="1"/>
  <c r="S24" i="3"/>
  <c r="T24" i="3" s="1"/>
  <c r="R14" i="3"/>
  <c r="Q14" i="3" s="1"/>
  <c r="K9" i="3"/>
  <c r="L9" i="3" s="1"/>
  <c r="R16" i="3" l="1"/>
  <c r="Q16" i="3" s="1"/>
  <c r="S22" i="3"/>
  <c r="T22" i="3" s="1"/>
  <c r="N17" i="3"/>
  <c r="S18" i="3"/>
  <c r="T18" i="3" s="1"/>
  <c r="R22" i="3"/>
  <c r="Q22" i="3" s="1"/>
  <c r="S9" i="3"/>
  <c r="T9" i="3" s="1"/>
  <c r="R18" i="3"/>
  <c r="Q18" i="3" s="1"/>
  <c r="O18" i="3"/>
  <c r="O8" i="3"/>
  <c r="R8" i="3"/>
  <c r="Q8" i="3" s="1"/>
  <c r="O9" i="3"/>
  <c r="S17" i="3"/>
  <c r="T17" i="3" s="1"/>
  <c r="I8" i="3"/>
  <c r="J8" i="3" s="1"/>
  <c r="K8" i="3"/>
  <c r="L8" i="3" s="1"/>
  <c r="N8" i="3"/>
  <c r="S8" i="3" s="1"/>
  <c r="T8" i="3" s="1"/>
  <c r="P17" i="3"/>
  <c r="O17" i="3" s="1"/>
  <c r="R17" i="3" l="1"/>
  <c r="Q17" i="3" s="1"/>
</calcChain>
</file>

<file path=xl/sharedStrings.xml><?xml version="1.0" encoding="utf-8"?>
<sst xmlns="http://schemas.openxmlformats.org/spreadsheetml/2006/main" count="131" uniqueCount="111">
  <si>
    <t>RENDIMIENTO DEL PROYECTO</t>
  </si>
  <si>
    <t>INFORME</t>
  </si>
  <si>
    <t>N.º de S</t>
  </si>
  <si>
    <t>A</t>
  </si>
  <si>
    <t>A.1</t>
  </si>
  <si>
    <t>A.1.1</t>
  </si>
  <si>
    <t>A.1.2</t>
  </si>
  <si>
    <t>A.1.3</t>
  </si>
  <si>
    <t>A.2</t>
  </si>
  <si>
    <t>A.2.1</t>
  </si>
  <si>
    <t>A.2.2</t>
  </si>
  <si>
    <t>A.2.3</t>
  </si>
  <si>
    <t>B</t>
  </si>
  <si>
    <t>B.1</t>
  </si>
  <si>
    <t>B.1.1</t>
  </si>
  <si>
    <t>B.1.2</t>
  </si>
  <si>
    <t>B.1.3</t>
  </si>
  <si>
    <t>B.2</t>
  </si>
  <si>
    <t>B.2.1</t>
  </si>
  <si>
    <t>B.2.2</t>
  </si>
  <si>
    <t>B.2.3</t>
  </si>
  <si>
    <t>Descripción del punto</t>
  </si>
  <si>
    <t>Programa A</t>
  </si>
  <si>
    <t>Proyecto 1</t>
  </si>
  <si>
    <t>Entrega 1</t>
  </si>
  <si>
    <t>Entrega 2</t>
  </si>
  <si>
    <t>Entrega 3</t>
  </si>
  <si>
    <t>Proyecto 2</t>
  </si>
  <si>
    <t>Programa B</t>
  </si>
  <si>
    <t>Presupuesto</t>
  </si>
  <si>
    <t>C.P.F. general (€)</t>
  </si>
  <si>
    <t>D.P. (€)</t>
  </si>
  <si>
    <t>Obtenido</t>
  </si>
  <si>
    <t>D.E. (€)</t>
  </si>
  <si>
    <t>Real</t>
  </si>
  <si>
    <t>A.C. (€)</t>
  </si>
  <si>
    <t>P.A.R. (€)</t>
  </si>
  <si>
    <t>Costo</t>
  </si>
  <si>
    <t>D.C. (€)</t>
  </si>
  <si>
    <t>D.C. (%)</t>
  </si>
  <si>
    <t>Programación</t>
  </si>
  <si>
    <t>V.P. (€)</t>
  </si>
  <si>
    <t>V.P. (%)</t>
  </si>
  <si>
    <t>Índice de rendimiento</t>
  </si>
  <si>
    <t>I.R.C.</t>
  </si>
  <si>
    <t>I.R.P.</t>
  </si>
  <si>
    <t>Previsión</t>
  </si>
  <si>
    <t>C.E.P.F.</t>
  </si>
  <si>
    <t>C.E.A.F.</t>
  </si>
  <si>
    <t>V.A.C. (%)</t>
  </si>
  <si>
    <t>V.A.C. (€)</t>
  </si>
  <si>
    <t>DEFINICIONES</t>
  </si>
  <si>
    <t>Índice promedio</t>
  </si>
  <si>
    <t>Estado</t>
  </si>
  <si>
    <t>DEFINICIONES MÉTRICAS</t>
  </si>
  <si>
    <t>Métrica</t>
  </si>
  <si>
    <t>Costo presupuestado al finalizar</t>
  </si>
  <si>
    <t>Costo real</t>
  </si>
  <si>
    <t>Valor acumulado</t>
  </si>
  <si>
    <t>Valor planeado</t>
  </si>
  <si>
    <t>Desviación de costo</t>
  </si>
  <si>
    <t>Índice de rendimiento de costos</t>
  </si>
  <si>
    <t>Varianza de programación</t>
  </si>
  <si>
    <t>Índice de rendimiento de la programación</t>
  </si>
  <si>
    <t>Costo estimado para finalizar</t>
  </si>
  <si>
    <t>Costo estimado al finalizar</t>
  </si>
  <si>
    <t>Variación al finalizar</t>
  </si>
  <si>
    <t>Planificado, acumulado, real</t>
  </si>
  <si>
    <t>Abreviatura</t>
  </si>
  <si>
    <t>C.P.F.</t>
  </si>
  <si>
    <t>A.C.</t>
  </si>
  <si>
    <t>D.E.</t>
  </si>
  <si>
    <t>D.P.</t>
  </si>
  <si>
    <t>D.C.</t>
  </si>
  <si>
    <t>V.P.</t>
  </si>
  <si>
    <t>V.A.F.</t>
  </si>
  <si>
    <t>n/d</t>
  </si>
  <si>
    <t>P.A.R.</t>
  </si>
  <si>
    <t>Descripción</t>
  </si>
  <si>
    <t>Costo del proyecto previsto</t>
  </si>
  <si>
    <t>Costos totales contraídos para completar el trabajo durante un período determinado</t>
  </si>
  <si>
    <t>Trabajo físico completado durante un período determinado</t>
  </si>
  <si>
    <t>Trabajo físico programado para su finalización durante un período determinado</t>
  </si>
  <si>
    <t>Costo excedido sobre el previsto durante un período determinado</t>
  </si>
  <si>
    <t>Porcentaje de eficacia de costos</t>
  </si>
  <si>
    <t>Retraso sobre la programación durante un período determinado</t>
  </si>
  <si>
    <t>Porcentaje de eficacia de la programación</t>
  </si>
  <si>
    <t>Costo adicional necesario previsto</t>
  </si>
  <si>
    <t>Costo total previsto</t>
  </si>
  <si>
    <t>Sobrecosto estimado al final del proyecto</t>
  </si>
  <si>
    <t>Promedio de IRC e IRP</t>
  </si>
  <si>
    <t>Planeado, acumulado y real con minigráfico</t>
  </si>
  <si>
    <t>Fórmula/Valor</t>
  </si>
  <si>
    <t>D.E.-A.C.</t>
  </si>
  <si>
    <t>D.E./A.C.</t>
  </si>
  <si>
    <t>D.E.-D.P.</t>
  </si>
  <si>
    <t>D.E./D.P.</t>
  </si>
  <si>
    <t>C.E.A.F.-A.C.</t>
  </si>
  <si>
    <t>C.P.F./I.R.C.</t>
  </si>
  <si>
    <t>C.P.F.-C.E.A.F.</t>
  </si>
  <si>
    <t>(I.R.C.+I.R.P.)/2</t>
  </si>
  <si>
    <t>NEGRO</t>
  </si>
  <si>
    <t>ROJO</t>
  </si>
  <si>
    <t>NARANJA</t>
  </si>
  <si>
    <t>VERDE</t>
  </si>
  <si>
    <t>Debe ser eliminado o restaurado</t>
  </si>
  <si>
    <t>Requiere atención inmediata</t>
  </si>
  <si>
    <t>Ligeramente por detrás de la programación o presupuesto</t>
  </si>
  <si>
    <t>Según lo previsto</t>
  </si>
  <si>
    <t>Informe</t>
  </si>
  <si>
    <t>Límite del valor inferior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</si>
</sst>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0_);[Red]\(0\)"/>
    <numFmt numFmtId="169" formatCode="0_);\(0\)"/>
    <numFmt numFmtId="170" formatCode=";;;"/>
  </numFmts>
  <fonts count="2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20"/>
      <color theme="3"/>
      <name val="Cambria"/>
      <family val="1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28"/>
      <color theme="4" tint="-0.24994659260841701"/>
      <name val="Cambria"/>
      <family val="1"/>
      <scheme val="major"/>
    </font>
    <font>
      <b/>
      <sz val="11"/>
      <color theme="1" tint="0.2499771111178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 wrapText="1"/>
    </xf>
    <xf numFmtId="0" fontId="3" fillId="0" borderId="0" applyNumberFormat="0" applyFill="0" applyProtection="0"/>
    <xf numFmtId="0" fontId="9" fillId="0" borderId="0" applyNumberFormat="0" applyFill="0" applyBorder="0" applyProtection="0">
      <alignment vertical="top"/>
    </xf>
    <xf numFmtId="0" fontId="4" fillId="0" borderId="0" applyNumberFormat="0" applyFill="0" applyBorder="0" applyAlignment="0" applyProtection="0"/>
    <xf numFmtId="167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4" fontId="7" fillId="0" borderId="0" applyFill="0" applyBorder="0" applyAlignment="0" applyProtection="0"/>
    <xf numFmtId="9" fontId="7" fillId="0" borderId="0" applyFill="0" applyBorder="0" applyAlignment="0" applyProtection="0"/>
    <xf numFmtId="0" fontId="7" fillId="5" borderId="7" applyNumberFormat="0" applyAlignment="0" applyProtection="0"/>
    <xf numFmtId="0" fontId="8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12" fillId="0" borderId="0" applyNumberFormat="0" applyFill="0" applyBorder="0" applyAlignment="0" applyProtection="0">
      <alignment vertical="center" wrapText="1"/>
    </xf>
    <xf numFmtId="0" fontId="14" fillId="0" borderId="0" applyNumberFormat="0" applyFill="0" applyBorder="0" applyAlignment="0" applyProtection="0">
      <alignment vertical="center" wrapText="1"/>
    </xf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9" applyNumberFormat="0" applyAlignment="0" applyProtection="0"/>
    <xf numFmtId="0" fontId="20" fillId="12" borderId="10" applyNumberFormat="0" applyAlignment="0" applyProtection="0"/>
    <xf numFmtId="0" fontId="21" fillId="12" borderId="9" applyNumberFormat="0" applyAlignment="0" applyProtection="0"/>
    <xf numFmtId="0" fontId="22" fillId="0" borderId="11" applyNumberFormat="0" applyFill="0" applyAlignment="0" applyProtection="0"/>
    <xf numFmtId="0" fontId="23" fillId="13" borderId="12" applyNumberFormat="0" applyAlignment="0" applyProtection="0"/>
    <xf numFmtId="0" fontId="24" fillId="0" borderId="0" applyNumberFormat="0" applyFill="0" applyBorder="0" applyAlignment="0" applyProtection="0"/>
    <xf numFmtId="0" fontId="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47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>
      <alignment vertical="center" wrapText="1"/>
    </xf>
    <xf numFmtId="168" fontId="0" fillId="0" borderId="0" xfId="0" applyNumberFormat="1">
      <alignment vertical="center" wrapText="1"/>
    </xf>
    <xf numFmtId="2" fontId="0" fillId="0" borderId="0" xfId="0" applyNumberForma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 indent="1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6" fillId="4" borderId="6" xfId="0" applyFont="1" applyFill="1" applyBorder="1">
      <alignment vertical="center" wrapText="1"/>
    </xf>
    <xf numFmtId="0" fontId="6" fillId="6" borderId="6" xfId="0" applyFont="1" applyFill="1" applyBorder="1">
      <alignment vertical="center" wrapText="1"/>
    </xf>
    <xf numFmtId="0" fontId="6" fillId="3" borderId="6" xfId="0" applyFont="1" applyFill="1" applyBorder="1">
      <alignment vertical="center" wrapText="1"/>
    </xf>
    <xf numFmtId="0" fontId="6" fillId="7" borderId="6" xfId="0" applyFont="1" applyFill="1" applyBorder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170" fontId="13" fillId="0" borderId="0" xfId="12" applyNumberFormat="1" applyFont="1" applyFill="1" applyBorder="1" applyAlignment="1">
      <alignment horizontal="center" vertical="center"/>
    </xf>
    <xf numFmtId="170" fontId="13" fillId="0" borderId="0" xfId="12" applyNumberFormat="1" applyFont="1" applyAlignment="1">
      <alignment vertical="center"/>
    </xf>
    <xf numFmtId="0" fontId="3" fillId="0" borderId="0" xfId="1" applyFill="1"/>
    <xf numFmtId="0" fontId="10" fillId="2" borderId="5" xfId="0" applyFont="1" applyFill="1" applyBorder="1" applyAlignment="1">
      <alignment horizontal="center" vertical="center"/>
    </xf>
    <xf numFmtId="0" fontId="9" fillId="0" borderId="0" xfId="2" applyFill="1" applyBorder="1">
      <alignment vertical="top"/>
    </xf>
    <xf numFmtId="0" fontId="9" fillId="0" borderId="0" xfId="2">
      <alignment vertical="top"/>
    </xf>
    <xf numFmtId="0" fontId="3" fillId="0" borderId="0" xfId="1"/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" builtinId="16" customBuiltin="1"/>
    <cellStyle name="Encabezado 4" xfId="15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9" builtinId="20" customBuiltin="1"/>
    <cellStyle name="Hipervínculo" xfId="12" builtinId="8" customBuiltin="1"/>
    <cellStyle name="Hipervínculo visitado" xfId="13" builtinId="9" customBuiltin="1"/>
    <cellStyle name="Incorrecto" xfId="17" builtinId="27" customBuiltin="1"/>
    <cellStyle name="Millares" xfId="4" builtinId="3" customBuiltin="1"/>
    <cellStyle name="Millares [0]" xfId="5" builtinId="6" customBuiltin="1"/>
    <cellStyle name="Moneda" xfId="6" builtinId="4" customBuiltin="1"/>
    <cellStyle name="Moneda [0]" xfId="7" builtinId="7" customBuiltin="1"/>
    <cellStyle name="Neutral" xfId="18" builtinId="28" customBuiltin="1"/>
    <cellStyle name="Normal" xfId="0" builtinId="0" customBuiltin="1"/>
    <cellStyle name="Notas" xfId="9" builtinId="10" customBuiltin="1"/>
    <cellStyle name="Porcentaje" xfId="8" builtinId="5" customBuiltin="1"/>
    <cellStyle name="Salida" xfId="20" builtinId="21" customBuiltin="1"/>
    <cellStyle name="Texto de advertencia" xfId="24" builtinId="11" customBuiltin="1"/>
    <cellStyle name="Texto explicativo" xfId="10" builtinId="53" customBuiltin="1"/>
    <cellStyle name="Título" xfId="14" builtinId="15" customBuiltin="1"/>
    <cellStyle name="Título 2" xfId="2" builtinId="17" customBuiltin="1"/>
    <cellStyle name="Título 3" xfId="3" builtinId="18" customBuiltin="1"/>
    <cellStyle name="Total" xfId="11" builtinId="25" customBuiltin="1"/>
  </cellStyles>
  <dxfs count="57">
    <dxf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  <border outline="0">
        <left style="thin">
          <color theme="0"/>
        </left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9" formatCode="0_);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9" formatCode="0_);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9" formatCode="0_);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theme="6"/>
      </font>
    </dxf>
    <dxf>
      <font>
        <b val="0"/>
        <i val="0"/>
        <color auto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/>
      </font>
      <fill>
        <patternFill>
          <bgColor theme="7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/>
      </font>
      <fill>
        <patternFill>
          <bgColor theme="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/>
      </font>
      <fill>
        <patternFill>
          <bgColor theme="5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/>
      </font>
      <fill>
        <patternFill>
          <bgColor theme="1" tint="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1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3"/>
        </patternFill>
      </fill>
    </dxf>
    <dxf>
      <font>
        <b/>
        <i val="0"/>
        <condense val="0"/>
        <extend val="0"/>
        <color indexed="43"/>
      </font>
      <fill>
        <patternFill>
          <bgColor indexed="58"/>
        </patternFill>
      </fill>
    </dxf>
    <dxf>
      <font>
        <b val="0"/>
        <i val="0"/>
        <color theme="1" tint="0.24994659260841701"/>
      </font>
      <fill>
        <patternFill>
          <bgColor theme="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2"/>
        </top>
        <bottom/>
        <vertical/>
        <horizontal/>
      </border>
    </dxf>
    <dxf>
      <font>
        <b/>
        <i val="0"/>
        <color theme="0"/>
      </font>
      <fill>
        <patternFill patternType="solid">
          <fgColor theme="1" tint="4.9989318521683403E-2"/>
          <bgColor theme="1" tint="4.9989318521683403E-2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2"/>
        </bottom>
        <vertical/>
        <horizontal/>
      </border>
    </dxf>
    <dxf>
      <font>
        <b val="0"/>
        <i val="0"/>
        <color theme="1" tint="0.24994659260841701"/>
      </font>
      <border diagonalUp="0" diagonalDown="0">
        <left/>
        <right/>
        <top/>
        <bottom/>
        <vertical/>
        <horizontal style="thin">
          <color theme="2"/>
        </horizontal>
      </border>
    </dxf>
  </dxfs>
  <tableStyles count="1" defaultTableStyle="TableStyleMedium2" defaultPivotStyle="PivotStyleLight16">
    <tableStyle name="Informe de rendimiento del proyecto" pivot="0" count="3">
      <tableStyleElement type="wholeTable" dxfId="56"/>
      <tableStyleElement type="headerRow" dxfId="55"/>
      <tableStyleElement type="firstRowStripe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efinicion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forme de rendimi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</xdr:row>
      <xdr:rowOff>200024</xdr:rowOff>
    </xdr:from>
    <xdr:to>
      <xdr:col>19</xdr:col>
      <xdr:colOff>691517</xdr:colOff>
      <xdr:row>3</xdr:row>
      <xdr:rowOff>38099</xdr:rowOff>
    </xdr:to>
    <xdr:sp macro="" textlink="">
      <xdr:nvSpPr>
        <xdr:cNvPr id="2" name="Rectángulo redondeado 1" descr="Vínculo de navegación a la hoja Definiciones">
          <a:hlinkClick xmlns:r="http://schemas.openxmlformats.org/officeDocument/2006/relationships" r:id="rId1" tooltip="Seleccione esta opción para ir a la hoja de cálculo Definiciones.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2896850" y="714374"/>
          <a:ext cx="1091567" cy="276225"/>
        </a:xfrm>
        <a:prstGeom prst="roundRect">
          <a:avLst>
            <a:gd name="adj" fmla="val 7292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s" sz="1100" b="1">
              <a:solidFill>
                <a:schemeClr val="bg1"/>
              </a:solidFill>
              <a:latin typeface="Calibri" panose="020F0502020204030204" pitchFamily="34" charset="0"/>
            </a:rPr>
            <a:t>DEFINICIONES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28576</xdr:colOff>
      <xdr:row>2</xdr:row>
      <xdr:rowOff>85725</xdr:rowOff>
    </xdr:from>
    <xdr:to>
      <xdr:col>10</xdr:col>
      <xdr:colOff>0</xdr:colOff>
      <xdr:row>2</xdr:row>
      <xdr:rowOff>381000</xdr:rowOff>
    </xdr:to>
    <xdr:sp macro="" textlink="">
      <xdr:nvSpPr>
        <xdr:cNvPr id="2" name="Rectángulo redondeado 1" descr="Botón de navegación a la hoja Informe de rendimiento">
          <a:hlinkClick xmlns:r="http://schemas.openxmlformats.org/officeDocument/2006/relationships" r:id="rId1" tooltip="Seleccione esta opción para ir a la hoja de cálculo Informe de rendimiento.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620501" y="600075"/>
          <a:ext cx="1000124" cy="295275"/>
        </a:xfrm>
        <a:prstGeom prst="roundRect">
          <a:avLst>
            <a:gd name="adj" fmla="val 6989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s" sz="1100" b="1">
              <a:solidFill>
                <a:schemeClr val="bg1"/>
              </a:solidFill>
              <a:latin typeface="Calibri" panose="020F0502020204030204" pitchFamily="34" charset="0"/>
            </a:rPr>
            <a:t>INFORME</a:t>
          </a:r>
          <a:endParaRPr lang="en-US" sz="1000" b="1">
            <a:solidFill>
              <a:schemeClr val="bg1"/>
            </a:solidFill>
            <a:latin typeface="Calibri" panose="020F0502020204030204" pitchFamily="34" charset="0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3" name="Rendimiento" displayName="Rendimiento" ref="B7:T25" headerRowDxfId="44" dataDxfId="43">
  <autoFilter ref="B7:T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N.º de S" totalsRowLabel="Total" dataDxfId="42" totalsRowDxfId="41"/>
    <tableColumn id="2" name="Descripción del punto" dataDxfId="40" totalsRowDxfId="39"/>
    <tableColumn id="3" name="C.P.F. general (€)" dataDxfId="38" totalsRowDxfId="37"/>
    <tableColumn id="4" name="D.P. (€)" dataDxfId="36" totalsRowDxfId="35"/>
    <tableColumn id="5" name="D.E. (€)" dataDxfId="34" totalsRowDxfId="33"/>
    <tableColumn id="6" name="A.C. (€)" dataDxfId="32" totalsRowDxfId="31"/>
    <tableColumn id="19" name="P.A.R. (€)" dataDxfId="30" totalsRowDxfId="29"/>
    <tableColumn id="7" name="D.C. (€)" dataDxfId="28" totalsRowDxfId="27">
      <calculatedColumnFormula>Rendimiento[[#This Row],[D.E. (€)]]-Rendimiento[[#This Row],[A.C. (€)]]</calculatedColumnFormula>
    </tableColumn>
    <tableColumn id="8" name="D.C. (%)" dataDxfId="26" totalsRowDxfId="25">
      <calculatedColumnFormula>IFERROR(Rendimiento[[#This Row],[D.C. (€)]]/Rendimiento[[#This Row],[D.P. (€)]],0)</calculatedColumnFormula>
    </tableColumn>
    <tableColumn id="9" name="V.P. (€)" dataDxfId="24" totalsRowDxfId="23">
      <calculatedColumnFormula>IFERROR(Rendimiento[[#This Row],[D.E. (€)]]-Rendimiento[[#This Row],[D.P. (€)]],0)</calculatedColumnFormula>
    </tableColumn>
    <tableColumn id="10" name="V.P. (%)" dataDxfId="22" totalsRowDxfId="21">
      <calculatedColumnFormula>IFERROR(Rendimiento[[#This Row],[V.P. (€)]]/Rendimiento[[#This Row],[D.P. (€)]],0)</calculatedColumnFormula>
    </tableColumn>
    <tableColumn id="11" name="I.R.C." dataDxfId="20" totalsRowDxfId="19">
      <calculatedColumnFormula>IFERROR(Rendimiento[[#This Row],[D.E. (€)]]/Rendimiento[[#This Row],[A.C. (€)]],0)</calculatedColumnFormula>
    </tableColumn>
    <tableColumn id="12" name="I.R.P." dataDxfId="18" totalsRowDxfId="17">
      <calculatedColumnFormula>IFERROR(Rendimiento[[#This Row],[D.E. (€)]]/Rendimiento[[#This Row],[D.P. (€)]],0)</calculatedColumnFormula>
    </tableColumn>
    <tableColumn id="13" name="C.E.P.F." dataDxfId="16" totalsRowDxfId="15">
      <calculatedColumnFormula>IFERROR(Rendimiento[[#This Row],[C.E.A.F.]]-Rendimiento[[#This Row],[A.C. (€)]],0)</calculatedColumnFormula>
    </tableColumn>
    <tableColumn id="14" name="C.E.A.F." dataDxfId="14" totalsRowDxfId="13">
      <calculatedColumnFormula>IFERROR(Rendimiento[[#This Row],[C.P.F. general (€)]]/Rendimiento[[#This Row],[I.R.C.]],0)</calculatedColumnFormula>
    </tableColumn>
    <tableColumn id="15" name="V.A.C. (%)" dataDxfId="12" totalsRowDxfId="11">
      <calculatedColumnFormula>IFERROR(Rendimiento[[#This Row],[V.A.C. (€)]]/Rendimiento[[#This Row],[C.P.F. general (€)]],0)</calculatedColumnFormula>
    </tableColumn>
    <tableColumn id="16" name="V.A.C. (€)" dataDxfId="10" totalsRowDxfId="9">
      <calculatedColumnFormula>IFERROR(Rendimiento[[#This Row],[C.P.F. general (€)]]-Rendimiento[[#This Row],[C.E.A.F.]],0)</calculatedColumnFormula>
    </tableColumn>
    <tableColumn id="17" name="Índice promedio" dataDxfId="8" totalsRowDxfId="7">
      <calculatedColumnFormula>IFERROR((Rendimiento[[#This Row],[I.R.P.]]+Rendimiento[[#This Row],[I.R.C.]])/2,0)</calculatedColumnFormula>
    </tableColumn>
    <tableColumn id="18" name="Estado" totalsRowFunction="count" dataDxfId="6" totalsRowDxfId="5">
      <calculatedColumnFormula>LOOKUP(Rendimiento[[#This Row],[Índice promedio]],Estado[Límite del valor inferior],Estado[Estado])</calculatedColumnFormula>
    </tableColumn>
  </tableColumns>
  <tableStyleInfo name="Informe de rendimiento del proyecto" showFirstColumn="0" showLastColumn="0" showRowStripes="1" showColumnStripes="0"/>
  <extLst>
    <ext xmlns:x14="http://schemas.microsoft.com/office/spreadsheetml/2009/9/main" uri="{504A1905-F514-4f6f-8877-14C23A59335A}">
      <x14:table altTextSummary="Escriba los elementos de proyecto, y los valores proyectados, obtenidos y exactos para la entrega. La varianza de costos, el índice de rendimiento y el estado se actualizan automáticamente"/>
    </ext>
  </extLst>
</table>
</file>

<file path=xl/tables/table2.xml><?xml version="1.0" encoding="utf-8"?>
<table xmlns="http://schemas.openxmlformats.org/spreadsheetml/2006/main" id="1" name="Definiciones" displayName="Definiciones" ref="B5:F18" totalsRowShown="0">
  <tableColumns count="5">
    <tableColumn id="1" name="N.º de S"/>
    <tableColumn id="2" name="Métrica"/>
    <tableColumn id="3" name="Abreviatura"/>
    <tableColumn id="4" name="Descripción" dataDxfId="4"/>
    <tableColumn id="5" name="Fórmula/Valor"/>
  </tableColumns>
  <tableStyleInfo name="Informe de rendimiento del proyecto" showFirstColumn="0" showLastColumn="0" showRowStripes="1" showColumnStripes="1"/>
  <extLst>
    <ext xmlns:x14="http://schemas.microsoft.com/office/spreadsheetml/2009/9/main" uri="{504A1905-F514-4f6f-8877-14C23A59335A}">
      <x14:table altTextSummary="Modifique las métricas, abreviaturas, descripciones y fórmulas en esta tabla."/>
    </ext>
  </extLst>
</table>
</file>

<file path=xl/tables/table3.xml><?xml version="1.0" encoding="utf-8"?>
<table xmlns="http://schemas.openxmlformats.org/spreadsheetml/2006/main" id="2" name="Estado" displayName="Estado" ref="H5:J9" totalsRowShown="0" headerRowDxfId="3">
  <sortState ref="H6:J9">
    <sortCondition ref="J5:J9"/>
  </sortState>
  <tableColumns count="3">
    <tableColumn id="1" name="Estado" dataDxfId="2"/>
    <tableColumn id="4" name="Descripción" dataDxfId="1"/>
    <tableColumn id="2" name="Límite del valor inferior" dataDxfId="0"/>
  </tableColumns>
  <tableStyleInfo name="Informe de rendimiento del proyecto" showFirstColumn="0" showLastColumn="0" showRowStripes="1" showColumnStripes="0"/>
  <extLst>
    <ext xmlns:x14="http://schemas.microsoft.com/office/spreadsheetml/2009/9/main" uri="{504A1905-F514-4f6f-8877-14C23A59335A}">
      <x14:table altTextSummary="El formato de la columna Estado de la hoja de cálculo Informe se encuentra en esta tabla. Escriba el límite de valor inferior en orden ascendente"/>
    </ext>
  </extLst>
</table>
</file>

<file path=xl/theme/theme1.xml><?xml version="1.0" encoding="utf-8"?>
<a:theme xmlns:a="http://schemas.openxmlformats.org/drawingml/2006/main" name="Office Theme">
  <a:themeElements>
    <a:clrScheme name="ProjectPerformanceReport_colors">
      <a:dk1>
        <a:srgbClr val="000000"/>
      </a:dk1>
      <a:lt1>
        <a:srgbClr val="FFFFFF"/>
      </a:lt1>
      <a:dk2>
        <a:srgbClr val="323232"/>
      </a:dk2>
      <a:lt2>
        <a:srgbClr val="F0F9F9"/>
      </a:lt2>
      <a:accent1>
        <a:srgbClr val="00AFDB"/>
      </a:accent1>
      <a:accent2>
        <a:srgbClr val="5E9732"/>
      </a:accent2>
      <a:accent3>
        <a:srgbClr val="B5121B"/>
      </a:accent3>
      <a:accent4>
        <a:srgbClr val="EC881D"/>
      </a:accent4>
      <a:accent5>
        <a:srgbClr val="6054A4"/>
      </a:accent5>
      <a:accent6>
        <a:srgbClr val="EBB304"/>
      </a:accent6>
      <a:hlink>
        <a:srgbClr val="00AFDB"/>
      </a:hlink>
      <a:folHlink>
        <a:srgbClr val="6054A4"/>
      </a:folHlink>
    </a:clrScheme>
    <a:fontScheme name="ProjectPerformanceReport_fonts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T25"/>
  <sheetViews>
    <sheetView showGridLines="0" zoomScaleNormal="100" workbookViewId="0"/>
  </sheetViews>
  <sheetFormatPr baseColWidth="10" defaultColWidth="9.140625" defaultRowHeight="30" customHeight="1" x14ac:dyDescent="0.25"/>
  <cols>
    <col min="1" max="1" width="1.7109375" customWidth="1"/>
    <col min="2" max="2" width="9.140625" customWidth="1"/>
    <col min="3" max="3" width="24" customWidth="1"/>
    <col min="4" max="4" width="10.5703125" bestFit="1" customWidth="1"/>
    <col min="5" max="5" width="7.28515625" customWidth="1"/>
    <col min="6" max="6" width="9.42578125" bestFit="1" customWidth="1"/>
    <col min="7" max="7" width="7.7109375" customWidth="1"/>
    <col min="8" max="8" width="8.42578125" customWidth="1"/>
    <col min="9" max="12" width="10.28515625" customWidth="1"/>
    <col min="13" max="13" width="11.7109375" customWidth="1"/>
    <col min="14" max="18" width="10.28515625" customWidth="1"/>
    <col min="19" max="19" width="16.85546875" customWidth="1"/>
    <col min="20" max="20" width="10.5703125" customWidth="1"/>
    <col min="21" max="21" width="1.28515625" customWidth="1"/>
  </cols>
  <sheetData>
    <row r="1" spans="1:20" ht="15" x14ac:dyDescent="0.25">
      <c r="I1" s="4"/>
      <c r="J1" s="4"/>
      <c r="K1" s="4"/>
      <c r="L1" s="4"/>
      <c r="M1" s="5"/>
      <c r="N1" s="5"/>
      <c r="O1" s="4"/>
      <c r="P1" s="4"/>
      <c r="Q1" s="4"/>
      <c r="R1" s="4"/>
      <c r="S1" s="40" t="s">
        <v>51</v>
      </c>
      <c r="T1" s="40"/>
    </row>
    <row r="2" spans="1:20" ht="25.5" x14ac:dyDescent="0.35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0"/>
      <c r="T2" s="40"/>
    </row>
    <row r="3" spans="1:20" ht="34.5" x14ac:dyDescent="0.25"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0"/>
      <c r="T3" s="40"/>
    </row>
    <row r="4" spans="1:20" ht="15" x14ac:dyDescent="0.25">
      <c r="I4" s="4"/>
      <c r="J4" s="4"/>
      <c r="K4" s="4"/>
      <c r="L4" s="4"/>
      <c r="M4" s="5"/>
      <c r="N4" s="5"/>
      <c r="O4" s="4"/>
      <c r="P4" s="4"/>
      <c r="Q4" s="4"/>
      <c r="R4" s="4"/>
      <c r="S4" s="40"/>
      <c r="T4" s="40"/>
    </row>
    <row r="5" spans="1:20" ht="15" x14ac:dyDescent="0.25">
      <c r="B5" s="15"/>
      <c r="C5" s="15"/>
      <c r="D5" s="43" t="s">
        <v>29</v>
      </c>
      <c r="E5" s="43"/>
      <c r="F5" s="16" t="s">
        <v>32</v>
      </c>
      <c r="G5" s="16" t="s">
        <v>34</v>
      </c>
      <c r="H5" s="16"/>
      <c r="I5" s="43" t="s">
        <v>37</v>
      </c>
      <c r="J5" s="43"/>
      <c r="K5" s="43" t="s">
        <v>40</v>
      </c>
      <c r="L5" s="43"/>
      <c r="M5" s="43" t="s">
        <v>43</v>
      </c>
      <c r="N5" s="43"/>
      <c r="O5" s="43" t="s">
        <v>46</v>
      </c>
      <c r="P5" s="43"/>
      <c r="Q5" s="43"/>
      <c r="R5" s="43"/>
      <c r="S5" s="40"/>
      <c r="T5" s="40"/>
    </row>
    <row r="6" spans="1:20" ht="6" customHeight="1" x14ac:dyDescent="0.25">
      <c r="B6" s="17"/>
      <c r="C6" s="17"/>
      <c r="D6" s="18"/>
      <c r="E6" s="19"/>
      <c r="F6" s="20"/>
      <c r="G6" s="20"/>
      <c r="H6" s="16"/>
      <c r="I6" s="18"/>
      <c r="J6" s="19"/>
      <c r="K6" s="18"/>
      <c r="L6" s="19"/>
      <c r="M6" s="18"/>
      <c r="N6" s="19"/>
      <c r="O6" s="18"/>
      <c r="P6" s="21"/>
      <c r="Q6" s="21"/>
      <c r="R6" s="19"/>
      <c r="S6" s="40"/>
      <c r="T6" s="40"/>
    </row>
    <row r="7" spans="1:20" ht="30" customHeight="1" x14ac:dyDescent="0.25">
      <c r="B7" s="37" t="s">
        <v>2</v>
      </c>
      <c r="C7" s="38" t="s">
        <v>21</v>
      </c>
      <c r="D7" s="39" t="s">
        <v>30</v>
      </c>
      <c r="E7" s="37" t="s">
        <v>31</v>
      </c>
      <c r="F7" s="37" t="s">
        <v>33</v>
      </c>
      <c r="G7" s="37" t="s">
        <v>35</v>
      </c>
      <c r="H7" s="37" t="s">
        <v>36</v>
      </c>
      <c r="I7" s="37" t="s">
        <v>38</v>
      </c>
      <c r="J7" s="37" t="s">
        <v>39</v>
      </c>
      <c r="K7" s="37" t="s">
        <v>41</v>
      </c>
      <c r="L7" s="37" t="s">
        <v>42</v>
      </c>
      <c r="M7" s="37" t="s">
        <v>44</v>
      </c>
      <c r="N7" s="37" t="s">
        <v>45</v>
      </c>
      <c r="O7" s="37" t="s">
        <v>47</v>
      </c>
      <c r="P7" s="37" t="s">
        <v>48</v>
      </c>
      <c r="Q7" s="37" t="s">
        <v>49</v>
      </c>
      <c r="R7" s="37" t="s">
        <v>50</v>
      </c>
      <c r="S7" s="37" t="s">
        <v>52</v>
      </c>
      <c r="T7" s="37" t="s">
        <v>53</v>
      </c>
    </row>
    <row r="8" spans="1:20" ht="30" customHeight="1" x14ac:dyDescent="0.25">
      <c r="A8" s="3"/>
      <c r="B8" s="22" t="s">
        <v>3</v>
      </c>
      <c r="C8" s="23" t="s">
        <v>22</v>
      </c>
      <c r="D8" s="24">
        <f>SUM(D9,D13)</f>
        <v>489</v>
      </c>
      <c r="E8" s="24">
        <f>SUM(E9,E13)</f>
        <v>254</v>
      </c>
      <c r="F8" s="24">
        <f>SUM(F9,F13)</f>
        <v>225</v>
      </c>
      <c r="G8" s="24">
        <f>SUM(G9,G13)</f>
        <v>266</v>
      </c>
      <c r="H8" s="24"/>
      <c r="I8" s="25">
        <f>Rendimiento[[#This Row],[D.E. (€)]]-Rendimiento[[#This Row],[A.C. (€)]]</f>
        <v>-41</v>
      </c>
      <c r="J8" s="26">
        <f>IFERROR(Rendimiento[[#This Row],[D.C. (€)]]/Rendimiento[[#This Row],[D.P. (€)]],0)</f>
        <v>-0.16141732283464566</v>
      </c>
      <c r="K8" s="25">
        <f>IFERROR(Rendimiento[[#This Row],[D.E. (€)]]-Rendimiento[[#This Row],[D.P. (€)]],0)</f>
        <v>-29</v>
      </c>
      <c r="L8" s="26">
        <f>IFERROR(Rendimiento[[#This Row],[V.P. (€)]]/Rendimiento[[#This Row],[D.P. (€)]],0)</f>
        <v>-0.1141732283464567</v>
      </c>
      <c r="M8" s="27">
        <f>IFERROR(Rendimiento[[#This Row],[D.E. (€)]]/Rendimiento[[#This Row],[A.C. (€)]],0)</f>
        <v>0.84586466165413532</v>
      </c>
      <c r="N8" s="27">
        <f>IFERROR(Rendimiento[[#This Row],[D.E. (€)]]/Rendimiento[[#This Row],[D.P. (€)]],0)</f>
        <v>0.88582677165354329</v>
      </c>
      <c r="O8" s="28">
        <f>IFERROR(Rendimiento[[#This Row],[C.E.A.F.]]-Rendimiento[[#This Row],[A.C. (€)]],0)</f>
        <v>312.10666666666668</v>
      </c>
      <c r="P8" s="28">
        <f>IFERROR(Rendimiento[[#This Row],[C.P.F. general (€)]]/Rendimiento[[#This Row],[I.R.C.]],0)</f>
        <v>578.10666666666668</v>
      </c>
      <c r="Q8" s="26">
        <f>IFERROR(Rendimiento[[#This Row],[V.A.C. (€)]]/Rendimiento[[#This Row],[C.P.F. general (€)]],0)</f>
        <v>-0.18222222222222226</v>
      </c>
      <c r="R8" s="25">
        <f>IFERROR(Rendimiento[[#This Row],[C.P.F. general (€)]]-Rendimiento[[#This Row],[C.E.A.F.]],0)</f>
        <v>-89.106666666666683</v>
      </c>
      <c r="S8" s="27">
        <f>IFERROR((Rendimiento[[#This Row],[I.R.P.]]+Rendimiento[[#This Row],[I.R.C.]])/2,0)</f>
        <v>0.86584571665383936</v>
      </c>
      <c r="T8" s="29" t="str">
        <f>LOOKUP(Rendimiento[[#This Row],[Índice promedio]],Estado[Límite del valor inferior],Estado[Estado])</f>
        <v>NARANJA</v>
      </c>
    </row>
    <row r="9" spans="1:20" ht="30" customHeight="1" x14ac:dyDescent="0.25">
      <c r="A9" s="3"/>
      <c r="B9" s="11" t="s">
        <v>4</v>
      </c>
      <c r="C9" s="13" t="s">
        <v>23</v>
      </c>
      <c r="D9" s="6">
        <f>SUM(D10:D12)</f>
        <v>186</v>
      </c>
      <c r="E9" s="6">
        <f>SUM(E10:E12)</f>
        <v>93</v>
      </c>
      <c r="F9" s="6">
        <f>SUM(F10:F12)</f>
        <v>90</v>
      </c>
      <c r="G9" s="6">
        <f>SUM(G10:G12)</f>
        <v>100</v>
      </c>
      <c r="H9" s="6"/>
      <c r="I9" s="30">
        <f>Rendimiento[[#This Row],[D.E. (€)]]-Rendimiento[[#This Row],[A.C. (€)]]</f>
        <v>-10</v>
      </c>
      <c r="J9" s="31">
        <f>IFERROR(Rendimiento[[#This Row],[D.C. (€)]]/Rendimiento[[#This Row],[D.P. (€)]],0)</f>
        <v>-0.10752688172043011</v>
      </c>
      <c r="K9" s="30">
        <f>IFERROR(Rendimiento[[#This Row],[D.E. (€)]]-Rendimiento[[#This Row],[D.P. (€)]],0)</f>
        <v>-3</v>
      </c>
      <c r="L9" s="31">
        <f>IFERROR(Rendimiento[[#This Row],[V.P. (€)]]/Rendimiento[[#This Row],[D.P. (€)]],0)</f>
        <v>-3.2258064516129031E-2</v>
      </c>
      <c r="M9" s="10">
        <f>IFERROR(Rendimiento[[#This Row],[D.E. (€)]]/Rendimiento[[#This Row],[A.C. (€)]],0)</f>
        <v>0.9</v>
      </c>
      <c r="N9" s="10">
        <f>IFERROR(Rendimiento[[#This Row],[D.E. (€)]]/Rendimiento[[#This Row],[D.P. (€)]],0)</f>
        <v>0.967741935483871</v>
      </c>
      <c r="O9" s="12">
        <f>IFERROR(Rendimiento[[#This Row],[C.E.A.F.]]-Rendimiento[[#This Row],[A.C. (€)]],0)</f>
        <v>106.66666666666666</v>
      </c>
      <c r="P9" s="12">
        <f>IFERROR(Rendimiento[[#This Row],[C.P.F. general (€)]]/Rendimiento[[#This Row],[I.R.C.]],0)</f>
        <v>206.66666666666666</v>
      </c>
      <c r="Q9" s="31">
        <f>IFERROR(Rendimiento[[#This Row],[V.A.C. (€)]]/Rendimiento[[#This Row],[C.P.F. general (€)]],0)</f>
        <v>-0.11111111111111106</v>
      </c>
      <c r="R9" s="30">
        <f>IFERROR(Rendimiento[[#This Row],[C.P.F. general (€)]]-Rendimiento[[#This Row],[C.E.A.F.]],0)</f>
        <v>-20.666666666666657</v>
      </c>
      <c r="S9" s="10">
        <f>IFERROR((Rendimiento[[#This Row],[I.R.P.]]+Rendimiento[[#This Row],[I.R.C.]])/2,0)</f>
        <v>0.93387096774193545</v>
      </c>
      <c r="T9" s="32" t="str">
        <f>LOOKUP(Rendimiento[[#This Row],[Índice promedio]],Estado[Límite del valor inferior],Estado[Estado])</f>
        <v>NARANJA</v>
      </c>
    </row>
    <row r="10" spans="1:20" ht="30" customHeight="1" x14ac:dyDescent="0.25">
      <c r="B10" s="11" t="s">
        <v>5</v>
      </c>
      <c r="C10" s="14" t="s">
        <v>24</v>
      </c>
      <c r="D10" s="6">
        <v>100</v>
      </c>
      <c r="E10" s="6">
        <v>55</v>
      </c>
      <c r="F10" s="6">
        <v>50</v>
      </c>
      <c r="G10" s="6">
        <v>60</v>
      </c>
      <c r="H10" s="6"/>
      <c r="I10" s="30">
        <f>Rendimiento[[#This Row],[D.E. (€)]]-Rendimiento[[#This Row],[A.C. (€)]]</f>
        <v>-10</v>
      </c>
      <c r="J10" s="31">
        <f>IFERROR(Rendimiento[[#This Row],[D.C. (€)]]/Rendimiento[[#This Row],[D.P. (€)]],0)</f>
        <v>-0.18181818181818182</v>
      </c>
      <c r="K10" s="30">
        <f>IFERROR(Rendimiento[[#This Row],[D.E. (€)]]-Rendimiento[[#This Row],[D.P. (€)]],0)</f>
        <v>-5</v>
      </c>
      <c r="L10" s="31">
        <f>IFERROR(Rendimiento[[#This Row],[V.P. (€)]]/Rendimiento[[#This Row],[D.P. (€)]],0)</f>
        <v>-9.0909090909090912E-2</v>
      </c>
      <c r="M10" s="10">
        <f>IFERROR(Rendimiento[[#This Row],[D.E. (€)]]/Rendimiento[[#This Row],[A.C. (€)]],0)</f>
        <v>0.83333333333333337</v>
      </c>
      <c r="N10" s="10">
        <f>IFERROR(Rendimiento[[#This Row],[D.E. (€)]]/Rendimiento[[#This Row],[D.P. (€)]],0)</f>
        <v>0.90909090909090906</v>
      </c>
      <c r="O10" s="12">
        <f>IFERROR(Rendimiento[[#This Row],[C.E.A.F.]]-Rendimiento[[#This Row],[A.C. (€)]],0)</f>
        <v>60</v>
      </c>
      <c r="P10" s="12">
        <f>IFERROR(Rendimiento[[#This Row],[C.P.F. general (€)]]/Rendimiento[[#This Row],[I.R.C.]],0)</f>
        <v>120</v>
      </c>
      <c r="Q10" s="31">
        <f>IFERROR(Rendimiento[[#This Row],[V.A.C. (€)]]/Rendimiento[[#This Row],[C.P.F. general (€)]],0)</f>
        <v>-0.2</v>
      </c>
      <c r="R10" s="30">
        <f>IFERROR(Rendimiento[[#This Row],[C.P.F. general (€)]]-Rendimiento[[#This Row],[C.E.A.F.]],0)</f>
        <v>-20</v>
      </c>
      <c r="S10" s="10">
        <f>IFERROR((Rendimiento[[#This Row],[I.R.P.]]+Rendimiento[[#This Row],[I.R.C.]])/2,0)</f>
        <v>0.87121212121212122</v>
      </c>
      <c r="T10" s="32" t="str">
        <f>LOOKUP(Rendimiento[[#This Row],[Índice promedio]],Estado[Límite del valor inferior],Estado[Estado])</f>
        <v>NARANJA</v>
      </c>
    </row>
    <row r="11" spans="1:20" ht="30" customHeight="1" x14ac:dyDescent="0.25">
      <c r="B11" s="11" t="s">
        <v>6</v>
      </c>
      <c r="C11" s="14" t="s">
        <v>25</v>
      </c>
      <c r="D11" s="6">
        <v>28</v>
      </c>
      <c r="E11" s="6">
        <v>13</v>
      </c>
      <c r="F11" s="6">
        <v>14</v>
      </c>
      <c r="G11" s="6">
        <v>18</v>
      </c>
      <c r="H11" s="6"/>
      <c r="I11" s="30">
        <f>Rendimiento[[#This Row],[D.E. (€)]]-Rendimiento[[#This Row],[A.C. (€)]]</f>
        <v>-4</v>
      </c>
      <c r="J11" s="31">
        <f>IFERROR(Rendimiento[[#This Row],[D.C. (€)]]/Rendimiento[[#This Row],[D.P. (€)]],0)</f>
        <v>-0.30769230769230771</v>
      </c>
      <c r="K11" s="30">
        <f>IFERROR(Rendimiento[[#This Row],[D.E. (€)]]-Rendimiento[[#This Row],[D.P. (€)]],0)</f>
        <v>1</v>
      </c>
      <c r="L11" s="31">
        <f>IFERROR(Rendimiento[[#This Row],[V.P. (€)]]/Rendimiento[[#This Row],[D.P. (€)]],0)</f>
        <v>7.6923076923076927E-2</v>
      </c>
      <c r="M11" s="10">
        <f>IFERROR(Rendimiento[[#This Row],[D.E. (€)]]/Rendimiento[[#This Row],[A.C. (€)]],0)</f>
        <v>0.77777777777777779</v>
      </c>
      <c r="N11" s="10">
        <f>IFERROR(Rendimiento[[#This Row],[D.E. (€)]]/Rendimiento[[#This Row],[D.P. (€)]],0)</f>
        <v>1.0769230769230769</v>
      </c>
      <c r="O11" s="12">
        <f>IFERROR(Rendimiento[[#This Row],[C.E.A.F.]]-Rendimiento[[#This Row],[A.C. (€)]],0)</f>
        <v>18</v>
      </c>
      <c r="P11" s="12">
        <f>IFERROR(Rendimiento[[#This Row],[C.P.F. general (€)]]/Rendimiento[[#This Row],[I.R.C.]],0)</f>
        <v>36</v>
      </c>
      <c r="Q11" s="31">
        <f>IFERROR(Rendimiento[[#This Row],[V.A.C. (€)]]/Rendimiento[[#This Row],[C.P.F. general (€)]],0)</f>
        <v>-0.2857142857142857</v>
      </c>
      <c r="R11" s="30">
        <f>IFERROR(Rendimiento[[#This Row],[C.P.F. general (€)]]-Rendimiento[[#This Row],[C.E.A.F.]],0)</f>
        <v>-8</v>
      </c>
      <c r="S11" s="10">
        <f>IFERROR((Rendimiento[[#This Row],[I.R.P.]]+Rendimiento[[#This Row],[I.R.C.]])/2,0)</f>
        <v>0.92735042735042739</v>
      </c>
      <c r="T11" s="32" t="str">
        <f>LOOKUP(Rendimiento[[#This Row],[Índice promedio]],Estado[Límite del valor inferior],Estado[Estado])</f>
        <v>NARANJA</v>
      </c>
    </row>
    <row r="12" spans="1:20" ht="30" customHeight="1" x14ac:dyDescent="0.25">
      <c r="B12" s="11" t="s">
        <v>7</v>
      </c>
      <c r="C12" s="14" t="s">
        <v>26</v>
      </c>
      <c r="D12" s="6">
        <v>58</v>
      </c>
      <c r="E12" s="6">
        <v>25</v>
      </c>
      <c r="F12" s="6">
        <v>26</v>
      </c>
      <c r="G12" s="6">
        <v>22</v>
      </c>
      <c r="H12" s="6"/>
      <c r="I12" s="30">
        <f>Rendimiento[[#This Row],[D.E. (€)]]-Rendimiento[[#This Row],[A.C. (€)]]</f>
        <v>4</v>
      </c>
      <c r="J12" s="31">
        <f>IFERROR(Rendimiento[[#This Row],[D.C. (€)]]/Rendimiento[[#This Row],[D.P. (€)]],0)</f>
        <v>0.16</v>
      </c>
      <c r="K12" s="30">
        <f>IFERROR(Rendimiento[[#This Row],[D.E. (€)]]-Rendimiento[[#This Row],[D.P. (€)]],0)</f>
        <v>1</v>
      </c>
      <c r="L12" s="31">
        <f>IFERROR(Rendimiento[[#This Row],[V.P. (€)]]/Rendimiento[[#This Row],[D.P. (€)]],0)</f>
        <v>0.04</v>
      </c>
      <c r="M12" s="10">
        <f>IFERROR(Rendimiento[[#This Row],[D.E. (€)]]/Rendimiento[[#This Row],[A.C. (€)]],0)</f>
        <v>1.1818181818181819</v>
      </c>
      <c r="N12" s="10">
        <f>IFERROR(Rendimiento[[#This Row],[D.E. (€)]]/Rendimiento[[#This Row],[D.P. (€)]],0)</f>
        <v>1.04</v>
      </c>
      <c r="O12" s="12">
        <f>IFERROR(Rendimiento[[#This Row],[C.E.A.F.]]-Rendimiento[[#This Row],[A.C. (€)]],0)</f>
        <v>27.076923076923073</v>
      </c>
      <c r="P12" s="12">
        <f>IFERROR(Rendimiento[[#This Row],[C.P.F. general (€)]]/Rendimiento[[#This Row],[I.R.C.]],0)</f>
        <v>49.076923076923073</v>
      </c>
      <c r="Q12" s="31">
        <f>IFERROR(Rendimiento[[#This Row],[V.A.C. (€)]]/Rendimiento[[#This Row],[C.P.F. general (€)]],0)</f>
        <v>0.15384615384615391</v>
      </c>
      <c r="R12" s="30">
        <f>IFERROR(Rendimiento[[#This Row],[C.P.F. general (€)]]-Rendimiento[[#This Row],[C.E.A.F.]],0)</f>
        <v>8.9230769230769269</v>
      </c>
      <c r="S12" s="10">
        <f>IFERROR((Rendimiento[[#This Row],[I.R.P.]]+Rendimiento[[#This Row],[I.R.C.]])/2,0)</f>
        <v>1.1109090909090908</v>
      </c>
      <c r="T12" s="32" t="str">
        <f>LOOKUP(Rendimiento[[#This Row],[Índice promedio]],Estado[Límite del valor inferior],Estado[Estado])</f>
        <v>VERDE</v>
      </c>
    </row>
    <row r="13" spans="1:20" ht="30" customHeight="1" x14ac:dyDescent="0.25">
      <c r="A13" s="3"/>
      <c r="B13" s="11" t="s">
        <v>8</v>
      </c>
      <c r="C13" s="13" t="s">
        <v>27</v>
      </c>
      <c r="D13" s="6">
        <f>SUM(D14:D16)</f>
        <v>303</v>
      </c>
      <c r="E13" s="6">
        <f>SUM(E14:E16)</f>
        <v>161</v>
      </c>
      <c r="F13" s="6">
        <f>SUM(F14:F16)</f>
        <v>135</v>
      </c>
      <c r="G13" s="6">
        <f>SUM(G14:G16)</f>
        <v>166</v>
      </c>
      <c r="H13" s="6"/>
      <c r="I13" s="30">
        <f>Rendimiento[[#This Row],[D.E. (€)]]-Rendimiento[[#This Row],[A.C. (€)]]</f>
        <v>-31</v>
      </c>
      <c r="J13" s="31">
        <f>IFERROR(Rendimiento[[#This Row],[D.C. (€)]]/Rendimiento[[#This Row],[D.P. (€)]],0)</f>
        <v>-0.19254658385093168</v>
      </c>
      <c r="K13" s="30">
        <f>IFERROR(Rendimiento[[#This Row],[D.E. (€)]]-Rendimiento[[#This Row],[D.P. (€)]],0)</f>
        <v>-26</v>
      </c>
      <c r="L13" s="31">
        <f>IFERROR(Rendimiento[[#This Row],[V.P. (€)]]/Rendimiento[[#This Row],[D.P. (€)]],0)</f>
        <v>-0.16149068322981366</v>
      </c>
      <c r="M13" s="10">
        <f>IFERROR(Rendimiento[[#This Row],[D.E. (€)]]/Rendimiento[[#This Row],[A.C. (€)]],0)</f>
        <v>0.81325301204819278</v>
      </c>
      <c r="N13" s="10">
        <f>IFERROR(Rendimiento[[#This Row],[D.E. (€)]]/Rendimiento[[#This Row],[D.P. (€)]],0)</f>
        <v>0.83850931677018636</v>
      </c>
      <c r="O13" s="12">
        <f>IFERROR(Rendimiento[[#This Row],[C.E.A.F.]]-Rendimiento[[#This Row],[A.C. (€)]],0)</f>
        <v>206.57777777777778</v>
      </c>
      <c r="P13" s="12">
        <f>IFERROR(Rendimiento[[#This Row],[C.P.F. general (€)]]/Rendimiento[[#This Row],[I.R.C.]],0)</f>
        <v>372.57777777777778</v>
      </c>
      <c r="Q13" s="31">
        <f>IFERROR(Rendimiento[[#This Row],[V.A.C. (€)]]/Rendimiento[[#This Row],[C.P.F. general (€)]],0)</f>
        <v>-0.22962962962962966</v>
      </c>
      <c r="R13" s="30">
        <f>IFERROR(Rendimiento[[#This Row],[C.P.F. general (€)]]-Rendimiento[[#This Row],[C.E.A.F.]],0)</f>
        <v>-69.577777777777783</v>
      </c>
      <c r="S13" s="10">
        <f>IFERROR((Rendimiento[[#This Row],[I.R.P.]]+Rendimiento[[#This Row],[I.R.C.]])/2,0)</f>
        <v>0.82588116440918957</v>
      </c>
      <c r="T13" s="32" t="str">
        <f>LOOKUP(Rendimiento[[#This Row],[Índice promedio]],Estado[Límite del valor inferior],Estado[Estado])</f>
        <v>ROJO</v>
      </c>
    </row>
    <row r="14" spans="1:20" ht="30" customHeight="1" x14ac:dyDescent="0.25">
      <c r="B14" s="11" t="s">
        <v>9</v>
      </c>
      <c r="C14" s="14" t="s">
        <v>24</v>
      </c>
      <c r="D14" s="6">
        <v>180</v>
      </c>
      <c r="E14" s="6">
        <v>92</v>
      </c>
      <c r="F14" s="6">
        <v>80</v>
      </c>
      <c r="G14" s="6">
        <v>100</v>
      </c>
      <c r="H14" s="6"/>
      <c r="I14" s="30">
        <f>Rendimiento[[#This Row],[D.E. (€)]]-Rendimiento[[#This Row],[A.C. (€)]]</f>
        <v>-20</v>
      </c>
      <c r="J14" s="31">
        <f>IFERROR(Rendimiento[[#This Row],[D.C. (€)]]/Rendimiento[[#This Row],[D.P. (€)]],0)</f>
        <v>-0.21739130434782608</v>
      </c>
      <c r="K14" s="30">
        <f>IFERROR(Rendimiento[[#This Row],[D.E. (€)]]-Rendimiento[[#This Row],[D.P. (€)]],0)</f>
        <v>-12</v>
      </c>
      <c r="L14" s="31">
        <f>IFERROR(Rendimiento[[#This Row],[V.P. (€)]]/Rendimiento[[#This Row],[D.P. (€)]],0)</f>
        <v>-0.13043478260869565</v>
      </c>
      <c r="M14" s="10">
        <f>IFERROR(Rendimiento[[#This Row],[D.E. (€)]]/Rendimiento[[#This Row],[A.C. (€)]],0)</f>
        <v>0.8</v>
      </c>
      <c r="N14" s="10">
        <f>IFERROR(Rendimiento[[#This Row],[D.E. (€)]]/Rendimiento[[#This Row],[D.P. (€)]],0)</f>
        <v>0.86956521739130432</v>
      </c>
      <c r="O14" s="12">
        <f>IFERROR(Rendimiento[[#This Row],[C.E.A.F.]]-Rendimiento[[#This Row],[A.C. (€)]],0)</f>
        <v>125</v>
      </c>
      <c r="P14" s="12">
        <f>IFERROR(Rendimiento[[#This Row],[C.P.F. general (€)]]/Rendimiento[[#This Row],[I.R.C.]],0)</f>
        <v>225</v>
      </c>
      <c r="Q14" s="31">
        <f>IFERROR(Rendimiento[[#This Row],[V.A.C. (€)]]/Rendimiento[[#This Row],[C.P.F. general (€)]],0)</f>
        <v>-0.25</v>
      </c>
      <c r="R14" s="30">
        <f>IFERROR(Rendimiento[[#This Row],[C.P.F. general (€)]]-Rendimiento[[#This Row],[C.E.A.F.]],0)</f>
        <v>-45</v>
      </c>
      <c r="S14" s="10">
        <f>IFERROR((Rendimiento[[#This Row],[I.R.P.]]+Rendimiento[[#This Row],[I.R.C.]])/2,0)</f>
        <v>0.83478260869565224</v>
      </c>
      <c r="T14" s="32" t="str">
        <f>LOOKUP(Rendimiento[[#This Row],[Índice promedio]],Estado[Límite del valor inferior],Estado[Estado])</f>
        <v>ROJO</v>
      </c>
    </row>
    <row r="15" spans="1:20" ht="30" customHeight="1" x14ac:dyDescent="0.25">
      <c r="B15" s="11" t="s">
        <v>10</v>
      </c>
      <c r="C15" s="14" t="s">
        <v>25</v>
      </c>
      <c r="D15" s="6">
        <v>45</v>
      </c>
      <c r="E15" s="6">
        <v>35</v>
      </c>
      <c r="F15" s="6">
        <v>20</v>
      </c>
      <c r="G15" s="6">
        <v>30</v>
      </c>
      <c r="H15" s="6"/>
      <c r="I15" s="30">
        <f>Rendimiento[[#This Row],[D.E. (€)]]-Rendimiento[[#This Row],[A.C. (€)]]</f>
        <v>-10</v>
      </c>
      <c r="J15" s="31">
        <f>IFERROR(Rendimiento[[#This Row],[D.C. (€)]]/Rendimiento[[#This Row],[D.P. (€)]],0)</f>
        <v>-0.2857142857142857</v>
      </c>
      <c r="K15" s="30">
        <f>IFERROR(Rendimiento[[#This Row],[D.E. (€)]]-Rendimiento[[#This Row],[D.P. (€)]],0)</f>
        <v>-15</v>
      </c>
      <c r="L15" s="31">
        <f>IFERROR(Rendimiento[[#This Row],[V.P. (€)]]/Rendimiento[[#This Row],[D.P. (€)]],0)</f>
        <v>-0.42857142857142855</v>
      </c>
      <c r="M15" s="10">
        <f>IFERROR(Rendimiento[[#This Row],[D.E. (€)]]/Rendimiento[[#This Row],[A.C. (€)]],0)</f>
        <v>0.66666666666666663</v>
      </c>
      <c r="N15" s="10">
        <f>IFERROR(Rendimiento[[#This Row],[D.E. (€)]]/Rendimiento[[#This Row],[D.P. (€)]],0)</f>
        <v>0.5714285714285714</v>
      </c>
      <c r="O15" s="12">
        <f>IFERROR(Rendimiento[[#This Row],[C.E.A.F.]]-Rendimiento[[#This Row],[A.C. (€)]],0)</f>
        <v>37.5</v>
      </c>
      <c r="P15" s="12">
        <f>IFERROR(Rendimiento[[#This Row],[C.P.F. general (€)]]/Rendimiento[[#This Row],[I.R.C.]],0)</f>
        <v>67.5</v>
      </c>
      <c r="Q15" s="31">
        <f>IFERROR(Rendimiento[[#This Row],[V.A.C. (€)]]/Rendimiento[[#This Row],[C.P.F. general (€)]],0)</f>
        <v>-0.5</v>
      </c>
      <c r="R15" s="30">
        <f>IFERROR(Rendimiento[[#This Row],[C.P.F. general (€)]]-Rendimiento[[#This Row],[C.E.A.F.]],0)</f>
        <v>-22.5</v>
      </c>
      <c r="S15" s="10">
        <f>IFERROR((Rendimiento[[#This Row],[I.R.P.]]+Rendimiento[[#This Row],[I.R.C.]])/2,0)</f>
        <v>0.61904761904761907</v>
      </c>
      <c r="T15" s="32" t="str">
        <f>LOOKUP(Rendimiento[[#This Row],[Índice promedio]],Estado[Límite del valor inferior],Estado[Estado])</f>
        <v>NEGRO</v>
      </c>
    </row>
    <row r="16" spans="1:20" ht="30" customHeight="1" x14ac:dyDescent="0.25">
      <c r="B16" s="11" t="s">
        <v>11</v>
      </c>
      <c r="C16" s="14" t="s">
        <v>26</v>
      </c>
      <c r="D16" s="6">
        <v>78</v>
      </c>
      <c r="E16" s="6">
        <v>34</v>
      </c>
      <c r="F16" s="6">
        <v>35</v>
      </c>
      <c r="G16" s="6">
        <v>36</v>
      </c>
      <c r="H16" s="6"/>
      <c r="I16" s="30">
        <f>Rendimiento[[#This Row],[D.E. (€)]]-Rendimiento[[#This Row],[A.C. (€)]]</f>
        <v>-1</v>
      </c>
      <c r="J16" s="31">
        <f>IFERROR(Rendimiento[[#This Row],[D.C. (€)]]/Rendimiento[[#This Row],[D.P. (€)]],0)</f>
        <v>-2.9411764705882353E-2</v>
      </c>
      <c r="K16" s="30">
        <f>IFERROR(Rendimiento[[#This Row],[D.E. (€)]]-Rendimiento[[#This Row],[D.P. (€)]],0)</f>
        <v>1</v>
      </c>
      <c r="L16" s="31">
        <f>IFERROR(Rendimiento[[#This Row],[V.P. (€)]]/Rendimiento[[#This Row],[D.P. (€)]],0)</f>
        <v>2.9411764705882353E-2</v>
      </c>
      <c r="M16" s="10">
        <f>IFERROR(Rendimiento[[#This Row],[D.E. (€)]]/Rendimiento[[#This Row],[A.C. (€)]],0)</f>
        <v>0.97222222222222221</v>
      </c>
      <c r="N16" s="10">
        <f>IFERROR(Rendimiento[[#This Row],[D.E. (€)]]/Rendimiento[[#This Row],[D.P. (€)]],0)</f>
        <v>1.0294117647058822</v>
      </c>
      <c r="O16" s="12">
        <f>IFERROR(Rendimiento[[#This Row],[C.E.A.F.]]-Rendimiento[[#This Row],[A.C. (€)]],0)</f>
        <v>44.228571428571428</v>
      </c>
      <c r="P16" s="12">
        <f>IFERROR(Rendimiento[[#This Row],[C.P.F. general (€)]]/Rendimiento[[#This Row],[I.R.C.]],0)</f>
        <v>80.228571428571428</v>
      </c>
      <c r="Q16" s="31">
        <f>IFERROR(Rendimiento[[#This Row],[V.A.C. (€)]]/Rendimiento[[#This Row],[C.P.F. general (€)]],0)</f>
        <v>-2.857142857142856E-2</v>
      </c>
      <c r="R16" s="30">
        <f>IFERROR(Rendimiento[[#This Row],[C.P.F. general (€)]]-Rendimiento[[#This Row],[C.E.A.F.]],0)</f>
        <v>-2.2285714285714278</v>
      </c>
      <c r="S16" s="10">
        <f>IFERROR((Rendimiento[[#This Row],[I.R.P.]]+Rendimiento[[#This Row],[I.R.C.]])/2,0)</f>
        <v>1.0008169934640523</v>
      </c>
      <c r="T16" s="32" t="str">
        <f>LOOKUP(Rendimiento[[#This Row],[Índice promedio]],Estado[Límite del valor inferior],Estado[Estado])</f>
        <v>VERDE</v>
      </c>
    </row>
    <row r="17" spans="1:20" ht="30" customHeight="1" x14ac:dyDescent="0.25">
      <c r="A17" s="3"/>
      <c r="B17" s="22" t="s">
        <v>12</v>
      </c>
      <c r="C17" s="23" t="s">
        <v>28</v>
      </c>
      <c r="D17" s="24">
        <f>SUM(D18,D22)</f>
        <v>705</v>
      </c>
      <c r="E17" s="24">
        <f>SUM(E18,E22)</f>
        <v>363</v>
      </c>
      <c r="F17" s="24">
        <f>SUM(F18,F22)</f>
        <v>405</v>
      </c>
      <c r="G17" s="24">
        <f>SUM(G18,G22)</f>
        <v>430</v>
      </c>
      <c r="H17" s="24"/>
      <c r="I17" s="25">
        <f>Rendimiento[[#This Row],[D.E. (€)]]-Rendimiento[[#This Row],[A.C. (€)]]</f>
        <v>-25</v>
      </c>
      <c r="J17" s="26">
        <f>IFERROR(Rendimiento[[#This Row],[D.C. (€)]]/Rendimiento[[#This Row],[D.P. (€)]],0)</f>
        <v>-6.8870523415977963E-2</v>
      </c>
      <c r="K17" s="25">
        <f>IFERROR(Rendimiento[[#This Row],[D.E. (€)]]-Rendimiento[[#This Row],[D.P. (€)]],0)</f>
        <v>42</v>
      </c>
      <c r="L17" s="26">
        <f>IFERROR(Rendimiento[[#This Row],[V.P. (€)]]/Rendimiento[[#This Row],[D.P. (€)]],0)</f>
        <v>0.11570247933884298</v>
      </c>
      <c r="M17" s="27">
        <f>IFERROR(Rendimiento[[#This Row],[D.E. (€)]]/Rendimiento[[#This Row],[A.C. (€)]],0)</f>
        <v>0.94186046511627908</v>
      </c>
      <c r="N17" s="27">
        <f>IFERROR(Rendimiento[[#This Row],[D.E. (€)]]/Rendimiento[[#This Row],[D.P. (€)]],0)</f>
        <v>1.115702479338843</v>
      </c>
      <c r="O17" s="28">
        <f>IFERROR(Rendimiento[[#This Row],[C.E.A.F.]]-Rendimiento[[#This Row],[A.C. (€)]],0)</f>
        <v>318.51851851851848</v>
      </c>
      <c r="P17" s="28">
        <f>IFERROR(Rendimiento[[#This Row],[C.P.F. general (€)]]/Rendimiento[[#This Row],[I.R.C.]],0)</f>
        <v>748.51851851851848</v>
      </c>
      <c r="Q17" s="26">
        <f>IFERROR(Rendimiento[[#This Row],[V.A.C. (€)]]/Rendimiento[[#This Row],[C.P.F. general (€)]],0)</f>
        <v>-6.1728395061728336E-2</v>
      </c>
      <c r="R17" s="25">
        <f>IFERROR(Rendimiento[[#This Row],[C.P.F. general (€)]]-Rendimiento[[#This Row],[C.E.A.F.]],0)</f>
        <v>-43.518518518518476</v>
      </c>
      <c r="S17" s="27">
        <f>IFERROR((Rendimiento[[#This Row],[I.R.P.]]+Rendimiento[[#This Row],[I.R.C.]])/2,0)</f>
        <v>1.028781472227561</v>
      </c>
      <c r="T17" s="29" t="str">
        <f>LOOKUP(Rendimiento[[#This Row],[Índice promedio]],Estado[Límite del valor inferior],Estado[Estado])</f>
        <v>VERDE</v>
      </c>
    </row>
    <row r="18" spans="1:20" ht="30" customHeight="1" x14ac:dyDescent="0.25">
      <c r="A18" s="3"/>
      <c r="B18" s="11" t="s">
        <v>13</v>
      </c>
      <c r="C18" s="13" t="s">
        <v>23</v>
      </c>
      <c r="D18" s="6">
        <f>SUM(D19:D21)</f>
        <v>375</v>
      </c>
      <c r="E18" s="6">
        <f>SUM(E19:E21)</f>
        <v>148</v>
      </c>
      <c r="F18" s="6">
        <f>SUM(F19:F21)</f>
        <v>210</v>
      </c>
      <c r="G18" s="6">
        <f>SUM(G19:G21)</f>
        <v>225</v>
      </c>
      <c r="H18" s="6"/>
      <c r="I18" s="30">
        <f>Rendimiento[[#This Row],[D.E. (€)]]-Rendimiento[[#This Row],[A.C. (€)]]</f>
        <v>-15</v>
      </c>
      <c r="J18" s="31">
        <f>IFERROR(Rendimiento[[#This Row],[D.C. (€)]]/Rendimiento[[#This Row],[D.P. (€)]],0)</f>
        <v>-0.10135135135135136</v>
      </c>
      <c r="K18" s="30">
        <f>IFERROR(Rendimiento[[#This Row],[D.E. (€)]]-Rendimiento[[#This Row],[D.P. (€)]],0)</f>
        <v>62</v>
      </c>
      <c r="L18" s="31">
        <f>IFERROR(Rendimiento[[#This Row],[V.P. (€)]]/Rendimiento[[#This Row],[D.P. (€)]],0)</f>
        <v>0.41891891891891891</v>
      </c>
      <c r="M18" s="10">
        <f>IFERROR(Rendimiento[[#This Row],[D.E. (€)]]/Rendimiento[[#This Row],[A.C. (€)]],0)</f>
        <v>0.93333333333333335</v>
      </c>
      <c r="N18" s="10">
        <f>IFERROR(Rendimiento[[#This Row],[D.E. (€)]]/Rendimiento[[#This Row],[D.P. (€)]],0)</f>
        <v>1.4189189189189189</v>
      </c>
      <c r="O18" s="12">
        <f>IFERROR(Rendimiento[[#This Row],[C.E.A.F.]]-Rendimiento[[#This Row],[A.C. (€)]],0)</f>
        <v>176.78571428571428</v>
      </c>
      <c r="P18" s="12">
        <f>IFERROR(Rendimiento[[#This Row],[C.P.F. general (€)]]/Rendimiento[[#This Row],[I.R.C.]],0)</f>
        <v>401.78571428571428</v>
      </c>
      <c r="Q18" s="31">
        <f>IFERROR(Rendimiento[[#This Row],[V.A.C. (€)]]/Rendimiento[[#This Row],[C.P.F. general (€)]],0)</f>
        <v>-7.1428571428571411E-2</v>
      </c>
      <c r="R18" s="30">
        <f>IFERROR(Rendimiento[[#This Row],[C.P.F. general (€)]]-Rendimiento[[#This Row],[C.E.A.F.]],0)</f>
        <v>-26.785714285714278</v>
      </c>
      <c r="S18" s="10">
        <f>IFERROR((Rendimiento[[#This Row],[I.R.P.]]+Rendimiento[[#This Row],[I.R.C.]])/2,0)</f>
        <v>1.176126126126126</v>
      </c>
      <c r="T18" s="32" t="str">
        <f>LOOKUP(Rendimiento[[#This Row],[Índice promedio]],Estado[Límite del valor inferior],Estado[Estado])</f>
        <v>VERDE</v>
      </c>
    </row>
    <row r="19" spans="1:20" ht="30" customHeight="1" x14ac:dyDescent="0.25">
      <c r="B19" s="11" t="s">
        <v>14</v>
      </c>
      <c r="C19" s="14" t="s">
        <v>24</v>
      </c>
      <c r="D19" s="6">
        <v>250</v>
      </c>
      <c r="E19" s="6">
        <v>55</v>
      </c>
      <c r="F19" s="6">
        <v>125</v>
      </c>
      <c r="G19" s="6">
        <v>150</v>
      </c>
      <c r="H19" s="6"/>
      <c r="I19" s="30">
        <f>Rendimiento[[#This Row],[D.E. (€)]]-Rendimiento[[#This Row],[A.C. (€)]]</f>
        <v>-25</v>
      </c>
      <c r="J19" s="31">
        <f>IFERROR(Rendimiento[[#This Row],[D.C. (€)]]/Rendimiento[[#This Row],[D.P. (€)]],0)</f>
        <v>-0.45454545454545453</v>
      </c>
      <c r="K19" s="30">
        <f>IFERROR(Rendimiento[[#This Row],[D.E. (€)]]-Rendimiento[[#This Row],[D.P. (€)]],0)</f>
        <v>70</v>
      </c>
      <c r="L19" s="31">
        <f>IFERROR(Rendimiento[[#This Row],[V.P. (€)]]/Rendimiento[[#This Row],[D.P. (€)]],0)</f>
        <v>1.2727272727272727</v>
      </c>
      <c r="M19" s="10">
        <f>IFERROR(Rendimiento[[#This Row],[D.E. (€)]]/Rendimiento[[#This Row],[A.C. (€)]],0)</f>
        <v>0.83333333333333337</v>
      </c>
      <c r="N19" s="10">
        <f>IFERROR(Rendimiento[[#This Row],[D.E. (€)]]/Rendimiento[[#This Row],[D.P. (€)]],0)</f>
        <v>2.2727272727272729</v>
      </c>
      <c r="O19" s="12">
        <f>IFERROR(Rendimiento[[#This Row],[C.E.A.F.]]-Rendimiento[[#This Row],[A.C. (€)]],0)</f>
        <v>150</v>
      </c>
      <c r="P19" s="12">
        <f>IFERROR(Rendimiento[[#This Row],[C.P.F. general (€)]]/Rendimiento[[#This Row],[I.R.C.]],0)</f>
        <v>300</v>
      </c>
      <c r="Q19" s="31">
        <f>IFERROR(Rendimiento[[#This Row],[V.A.C. (€)]]/Rendimiento[[#This Row],[C.P.F. general (€)]],0)</f>
        <v>-0.2</v>
      </c>
      <c r="R19" s="30">
        <f>IFERROR(Rendimiento[[#This Row],[C.P.F. general (€)]]-Rendimiento[[#This Row],[C.E.A.F.]],0)</f>
        <v>-50</v>
      </c>
      <c r="S19" s="10">
        <f>IFERROR((Rendimiento[[#This Row],[I.R.P.]]+Rendimiento[[#This Row],[I.R.C.]])/2,0)</f>
        <v>1.5530303030303032</v>
      </c>
      <c r="T19" s="32" t="str">
        <f>LOOKUP(Rendimiento[[#This Row],[Índice promedio]],Estado[Límite del valor inferior],Estado[Estado])</f>
        <v>VERDE</v>
      </c>
    </row>
    <row r="20" spans="1:20" ht="30" customHeight="1" x14ac:dyDescent="0.25">
      <c r="B20" s="11" t="s">
        <v>15</v>
      </c>
      <c r="C20" s="14" t="s">
        <v>25</v>
      </c>
      <c r="D20" s="6">
        <v>100</v>
      </c>
      <c r="E20" s="6">
        <v>82</v>
      </c>
      <c r="F20" s="6">
        <v>70</v>
      </c>
      <c r="G20" s="6">
        <v>65</v>
      </c>
      <c r="H20" s="6"/>
      <c r="I20" s="30">
        <f>Rendimiento[[#This Row],[D.E. (€)]]-Rendimiento[[#This Row],[A.C. (€)]]</f>
        <v>5</v>
      </c>
      <c r="J20" s="31">
        <f>IFERROR(Rendimiento[[#This Row],[D.C. (€)]]/Rendimiento[[#This Row],[D.P. (€)]],0)</f>
        <v>6.097560975609756E-2</v>
      </c>
      <c r="K20" s="30">
        <f>IFERROR(Rendimiento[[#This Row],[D.E. (€)]]-Rendimiento[[#This Row],[D.P. (€)]],0)</f>
        <v>-12</v>
      </c>
      <c r="L20" s="31">
        <f>IFERROR(Rendimiento[[#This Row],[V.P. (€)]]/Rendimiento[[#This Row],[D.P. (€)]],0)</f>
        <v>-0.14634146341463414</v>
      </c>
      <c r="M20" s="10">
        <f>IFERROR(Rendimiento[[#This Row],[D.E. (€)]]/Rendimiento[[#This Row],[A.C. (€)]],0)</f>
        <v>1.0769230769230769</v>
      </c>
      <c r="N20" s="10">
        <f>IFERROR(Rendimiento[[#This Row],[D.E. (€)]]/Rendimiento[[#This Row],[D.P. (€)]],0)</f>
        <v>0.85365853658536583</v>
      </c>
      <c r="O20" s="12">
        <f>IFERROR(Rendimiento[[#This Row],[C.E.A.F.]]-Rendimiento[[#This Row],[A.C. (€)]],0)</f>
        <v>27.857142857142861</v>
      </c>
      <c r="P20" s="12">
        <f>IFERROR(Rendimiento[[#This Row],[C.P.F. general (€)]]/Rendimiento[[#This Row],[I.R.C.]],0)</f>
        <v>92.857142857142861</v>
      </c>
      <c r="Q20" s="31">
        <f>IFERROR(Rendimiento[[#This Row],[V.A.C. (€)]]/Rendimiento[[#This Row],[C.P.F. general (€)]],0)</f>
        <v>7.1428571428571383E-2</v>
      </c>
      <c r="R20" s="30">
        <f>IFERROR(Rendimiento[[#This Row],[C.P.F. general (€)]]-Rendimiento[[#This Row],[C.E.A.F.]],0)</f>
        <v>7.1428571428571388</v>
      </c>
      <c r="S20" s="10">
        <f>IFERROR((Rendimiento[[#This Row],[I.R.P.]]+Rendimiento[[#This Row],[I.R.C.]])/2,0)</f>
        <v>0.96529080675422141</v>
      </c>
      <c r="T20" s="32" t="str">
        <f>LOOKUP(Rendimiento[[#This Row],[Índice promedio]],Estado[Límite del valor inferior],Estado[Estado])</f>
        <v>NARANJA</v>
      </c>
    </row>
    <row r="21" spans="1:20" ht="30" customHeight="1" x14ac:dyDescent="0.25">
      <c r="B21" s="11" t="s">
        <v>16</v>
      </c>
      <c r="C21" s="14" t="s">
        <v>26</v>
      </c>
      <c r="D21" s="6">
        <v>25</v>
      </c>
      <c r="E21" s="6">
        <v>11</v>
      </c>
      <c r="F21" s="6">
        <v>15</v>
      </c>
      <c r="G21" s="6">
        <v>10</v>
      </c>
      <c r="H21" s="6"/>
      <c r="I21" s="30">
        <f>Rendimiento[[#This Row],[D.E. (€)]]-Rendimiento[[#This Row],[A.C. (€)]]</f>
        <v>5</v>
      </c>
      <c r="J21" s="31">
        <f>IFERROR(Rendimiento[[#This Row],[D.C. (€)]]/Rendimiento[[#This Row],[D.P. (€)]],0)</f>
        <v>0.45454545454545453</v>
      </c>
      <c r="K21" s="30">
        <f>IFERROR(Rendimiento[[#This Row],[D.E. (€)]]-Rendimiento[[#This Row],[D.P. (€)]],0)</f>
        <v>4</v>
      </c>
      <c r="L21" s="31">
        <f>IFERROR(Rendimiento[[#This Row],[V.P. (€)]]/Rendimiento[[#This Row],[D.P. (€)]],0)</f>
        <v>0.36363636363636365</v>
      </c>
      <c r="M21" s="10">
        <f>IFERROR(Rendimiento[[#This Row],[D.E. (€)]]/Rendimiento[[#This Row],[A.C. (€)]],0)</f>
        <v>1.5</v>
      </c>
      <c r="N21" s="10">
        <f>IFERROR(Rendimiento[[#This Row],[D.E. (€)]]/Rendimiento[[#This Row],[D.P. (€)]],0)</f>
        <v>1.3636363636363635</v>
      </c>
      <c r="O21" s="12">
        <f>IFERROR(Rendimiento[[#This Row],[C.E.A.F.]]-Rendimiento[[#This Row],[A.C. (€)]],0)</f>
        <v>6.6666666666666679</v>
      </c>
      <c r="P21" s="12">
        <f>IFERROR(Rendimiento[[#This Row],[C.P.F. general (€)]]/Rendimiento[[#This Row],[I.R.C.]],0)</f>
        <v>16.666666666666668</v>
      </c>
      <c r="Q21" s="31">
        <f>IFERROR(Rendimiento[[#This Row],[V.A.C. (€)]]/Rendimiento[[#This Row],[C.P.F. general (€)]],0)</f>
        <v>0.33333333333333326</v>
      </c>
      <c r="R21" s="30">
        <f>IFERROR(Rendimiento[[#This Row],[C.P.F. general (€)]]-Rendimiento[[#This Row],[C.E.A.F.]],0)</f>
        <v>8.3333333333333321</v>
      </c>
      <c r="S21" s="10">
        <f>IFERROR((Rendimiento[[#This Row],[I.R.P.]]+Rendimiento[[#This Row],[I.R.C.]])/2,0)</f>
        <v>1.4318181818181817</v>
      </c>
      <c r="T21" s="32" t="str">
        <f>LOOKUP(Rendimiento[[#This Row],[Índice promedio]],Estado[Límite del valor inferior],Estado[Estado])</f>
        <v>VERDE</v>
      </c>
    </row>
    <row r="22" spans="1:20" ht="30" customHeight="1" x14ac:dyDescent="0.25">
      <c r="A22" s="3"/>
      <c r="B22" s="11" t="s">
        <v>17</v>
      </c>
      <c r="C22" s="13" t="s">
        <v>27</v>
      </c>
      <c r="D22" s="6">
        <f>SUM(D23:D25)</f>
        <v>330</v>
      </c>
      <c r="E22" s="6">
        <f>SUM(E23:E25)</f>
        <v>215</v>
      </c>
      <c r="F22" s="6">
        <f>SUM(F23:F25)</f>
        <v>195</v>
      </c>
      <c r="G22" s="6">
        <f>SUM(G23:G25)</f>
        <v>205</v>
      </c>
      <c r="H22" s="6"/>
      <c r="I22" s="30">
        <f>Rendimiento[[#This Row],[D.E. (€)]]-Rendimiento[[#This Row],[A.C. (€)]]</f>
        <v>-10</v>
      </c>
      <c r="J22" s="31">
        <f>IFERROR(Rendimiento[[#This Row],[D.C. (€)]]/Rendimiento[[#This Row],[D.P. (€)]],0)</f>
        <v>-4.6511627906976744E-2</v>
      </c>
      <c r="K22" s="30">
        <f>IFERROR(Rendimiento[[#This Row],[D.E. (€)]]-Rendimiento[[#This Row],[D.P. (€)]],0)</f>
        <v>-20</v>
      </c>
      <c r="L22" s="31">
        <f>IFERROR(Rendimiento[[#This Row],[V.P. (€)]]/Rendimiento[[#This Row],[D.P. (€)]],0)</f>
        <v>-9.3023255813953487E-2</v>
      </c>
      <c r="M22" s="10">
        <f>IFERROR(Rendimiento[[#This Row],[D.E. (€)]]/Rendimiento[[#This Row],[A.C. (€)]],0)</f>
        <v>0.95121951219512191</v>
      </c>
      <c r="N22" s="10">
        <f>IFERROR(Rendimiento[[#This Row],[D.E. (€)]]/Rendimiento[[#This Row],[D.P. (€)]],0)</f>
        <v>0.90697674418604646</v>
      </c>
      <c r="O22" s="12">
        <f>IFERROR(Rendimiento[[#This Row],[C.E.A.F.]]-Rendimiento[[#This Row],[A.C. (€)]],0)</f>
        <v>141.92307692307696</v>
      </c>
      <c r="P22" s="12">
        <f>IFERROR(Rendimiento[[#This Row],[C.P.F. general (€)]]/Rendimiento[[#This Row],[I.R.C.]],0)</f>
        <v>346.92307692307696</v>
      </c>
      <c r="Q22" s="31">
        <f>IFERROR(Rendimiento[[#This Row],[V.A.C. (€)]]/Rendimiento[[#This Row],[C.P.F. general (€)]],0)</f>
        <v>-5.1282051282051398E-2</v>
      </c>
      <c r="R22" s="30">
        <f>IFERROR(Rendimiento[[#This Row],[C.P.F. general (€)]]-Rendimiento[[#This Row],[C.E.A.F.]],0)</f>
        <v>-16.923076923076962</v>
      </c>
      <c r="S22" s="10">
        <f>IFERROR((Rendimiento[[#This Row],[I.R.P.]]+Rendimiento[[#This Row],[I.R.C.]])/2,0)</f>
        <v>0.92909812819058413</v>
      </c>
      <c r="T22" s="32" t="str">
        <f>LOOKUP(Rendimiento[[#This Row],[Índice promedio]],Estado[Límite del valor inferior],Estado[Estado])</f>
        <v>NARANJA</v>
      </c>
    </row>
    <row r="23" spans="1:20" ht="30" customHeight="1" x14ac:dyDescent="0.25">
      <c r="B23" s="11" t="s">
        <v>18</v>
      </c>
      <c r="C23" s="14" t="s">
        <v>24</v>
      </c>
      <c r="D23" s="6">
        <v>90</v>
      </c>
      <c r="E23" s="6">
        <v>55</v>
      </c>
      <c r="F23" s="6">
        <v>60</v>
      </c>
      <c r="G23" s="6">
        <v>50</v>
      </c>
      <c r="H23" s="6"/>
      <c r="I23" s="30">
        <f>Rendimiento[[#This Row],[D.E. (€)]]-Rendimiento[[#This Row],[A.C. (€)]]</f>
        <v>10</v>
      </c>
      <c r="J23" s="31">
        <f>IFERROR(Rendimiento[[#This Row],[D.C. (€)]]/Rendimiento[[#This Row],[D.P. (€)]],0)</f>
        <v>0.18181818181818182</v>
      </c>
      <c r="K23" s="30">
        <f>IFERROR(Rendimiento[[#This Row],[D.E. (€)]]-Rendimiento[[#This Row],[D.P. (€)]],0)</f>
        <v>5</v>
      </c>
      <c r="L23" s="31">
        <f>IFERROR(Rendimiento[[#This Row],[V.P. (€)]]/Rendimiento[[#This Row],[D.P. (€)]],0)</f>
        <v>9.0909090909090912E-2</v>
      </c>
      <c r="M23" s="10">
        <f>IFERROR(Rendimiento[[#This Row],[D.E. (€)]]/Rendimiento[[#This Row],[A.C. (€)]],0)</f>
        <v>1.2</v>
      </c>
      <c r="N23" s="10">
        <f>IFERROR(Rendimiento[[#This Row],[D.E. (€)]]/Rendimiento[[#This Row],[D.P. (€)]],0)</f>
        <v>1.0909090909090908</v>
      </c>
      <c r="O23" s="12">
        <f>IFERROR(Rendimiento[[#This Row],[C.E.A.F.]]-Rendimiento[[#This Row],[A.C. (€)]],0)</f>
        <v>25</v>
      </c>
      <c r="P23" s="12">
        <f>IFERROR(Rendimiento[[#This Row],[C.P.F. general (€)]]/Rendimiento[[#This Row],[I.R.C.]],0)</f>
        <v>75</v>
      </c>
      <c r="Q23" s="31">
        <f>IFERROR(Rendimiento[[#This Row],[V.A.C. (€)]]/Rendimiento[[#This Row],[C.P.F. general (€)]],0)</f>
        <v>0.16666666666666666</v>
      </c>
      <c r="R23" s="30">
        <f>IFERROR(Rendimiento[[#This Row],[C.P.F. general (€)]]-Rendimiento[[#This Row],[C.E.A.F.]],0)</f>
        <v>15</v>
      </c>
      <c r="S23" s="10">
        <f>IFERROR((Rendimiento[[#This Row],[I.R.P.]]+Rendimiento[[#This Row],[I.R.C.]])/2,0)</f>
        <v>1.1454545454545455</v>
      </c>
      <c r="T23" s="32" t="str">
        <f>LOOKUP(Rendimiento[[#This Row],[Índice promedio]],Estado[Límite del valor inferior],Estado[Estado])</f>
        <v>VERDE</v>
      </c>
    </row>
    <row r="24" spans="1:20" ht="30" customHeight="1" x14ac:dyDescent="0.25">
      <c r="B24" s="11" t="s">
        <v>19</v>
      </c>
      <c r="C24" s="14" t="s">
        <v>25</v>
      </c>
      <c r="D24" s="6">
        <v>90</v>
      </c>
      <c r="E24" s="6">
        <v>60</v>
      </c>
      <c r="F24" s="6">
        <v>50</v>
      </c>
      <c r="G24" s="6">
        <v>45</v>
      </c>
      <c r="H24" s="6"/>
      <c r="I24" s="30">
        <f>Rendimiento[[#This Row],[D.E. (€)]]-Rendimiento[[#This Row],[A.C. (€)]]</f>
        <v>5</v>
      </c>
      <c r="J24" s="31">
        <f>IFERROR(Rendimiento[[#This Row],[D.C. (€)]]/Rendimiento[[#This Row],[D.P. (€)]],0)</f>
        <v>8.3333333333333329E-2</v>
      </c>
      <c r="K24" s="30">
        <f>IFERROR(Rendimiento[[#This Row],[D.E. (€)]]-Rendimiento[[#This Row],[D.P. (€)]],0)</f>
        <v>-10</v>
      </c>
      <c r="L24" s="31">
        <f>IFERROR(Rendimiento[[#This Row],[V.P. (€)]]/Rendimiento[[#This Row],[D.P. (€)]],0)</f>
        <v>-0.16666666666666666</v>
      </c>
      <c r="M24" s="10">
        <f>IFERROR(Rendimiento[[#This Row],[D.E. (€)]]/Rendimiento[[#This Row],[A.C. (€)]],0)</f>
        <v>1.1111111111111112</v>
      </c>
      <c r="N24" s="10">
        <f>IFERROR(Rendimiento[[#This Row],[D.E. (€)]]/Rendimiento[[#This Row],[D.P. (€)]],0)</f>
        <v>0.83333333333333337</v>
      </c>
      <c r="O24" s="12">
        <f>IFERROR(Rendimiento[[#This Row],[C.E.A.F.]]-Rendimiento[[#This Row],[A.C. (€)]],0)</f>
        <v>36</v>
      </c>
      <c r="P24" s="12">
        <f>IFERROR(Rendimiento[[#This Row],[C.P.F. general (€)]]/Rendimiento[[#This Row],[I.R.C.]],0)</f>
        <v>81</v>
      </c>
      <c r="Q24" s="31">
        <f>IFERROR(Rendimiento[[#This Row],[V.A.C. (€)]]/Rendimiento[[#This Row],[C.P.F. general (€)]],0)</f>
        <v>0.1</v>
      </c>
      <c r="R24" s="30">
        <f>IFERROR(Rendimiento[[#This Row],[C.P.F. general (€)]]-Rendimiento[[#This Row],[C.E.A.F.]],0)</f>
        <v>9</v>
      </c>
      <c r="S24" s="10">
        <f>IFERROR((Rendimiento[[#This Row],[I.R.P.]]+Rendimiento[[#This Row],[I.R.C.]])/2,0)</f>
        <v>0.97222222222222232</v>
      </c>
      <c r="T24" s="32" t="str">
        <f>LOOKUP(Rendimiento[[#This Row],[Índice promedio]],Estado[Límite del valor inferior],Estado[Estado])</f>
        <v>NARANJA</v>
      </c>
    </row>
    <row r="25" spans="1:20" ht="30" customHeight="1" x14ac:dyDescent="0.25">
      <c r="B25" s="11" t="s">
        <v>20</v>
      </c>
      <c r="C25" s="14" t="s">
        <v>26</v>
      </c>
      <c r="D25" s="6">
        <v>150</v>
      </c>
      <c r="E25" s="6">
        <v>100</v>
      </c>
      <c r="F25" s="6">
        <v>85</v>
      </c>
      <c r="G25" s="6">
        <v>110</v>
      </c>
      <c r="H25" s="6"/>
      <c r="I25" s="30">
        <f>Rendimiento[[#This Row],[D.E. (€)]]-Rendimiento[[#This Row],[A.C. (€)]]</f>
        <v>-25</v>
      </c>
      <c r="J25" s="31">
        <f>IFERROR(Rendimiento[[#This Row],[D.C. (€)]]/Rendimiento[[#This Row],[D.P. (€)]],0)</f>
        <v>-0.25</v>
      </c>
      <c r="K25" s="30">
        <f>IFERROR(Rendimiento[[#This Row],[D.E. (€)]]-Rendimiento[[#This Row],[D.P. (€)]],0)</f>
        <v>-15</v>
      </c>
      <c r="L25" s="31">
        <f>IFERROR(Rendimiento[[#This Row],[V.P. (€)]]/Rendimiento[[#This Row],[D.P. (€)]],0)</f>
        <v>-0.15</v>
      </c>
      <c r="M25" s="10">
        <f>IFERROR(Rendimiento[[#This Row],[D.E. (€)]]/Rendimiento[[#This Row],[A.C. (€)]],0)</f>
        <v>0.77272727272727271</v>
      </c>
      <c r="N25" s="10">
        <f>IFERROR(Rendimiento[[#This Row],[D.E. (€)]]/Rendimiento[[#This Row],[D.P. (€)]],0)</f>
        <v>0.85</v>
      </c>
      <c r="O25" s="12">
        <f>IFERROR(Rendimiento[[#This Row],[C.E.A.F.]]-Rendimiento[[#This Row],[A.C. (€)]],0)</f>
        <v>84.117647058823536</v>
      </c>
      <c r="P25" s="12">
        <f>IFERROR(Rendimiento[[#This Row],[C.P.F. general (€)]]/Rendimiento[[#This Row],[I.R.C.]],0)</f>
        <v>194.11764705882354</v>
      </c>
      <c r="Q25" s="31">
        <f>IFERROR(Rendimiento[[#This Row],[V.A.C. (€)]]/Rendimiento[[#This Row],[C.P.F. general (€)]],0)</f>
        <v>-0.29411764705882359</v>
      </c>
      <c r="R25" s="30">
        <f>IFERROR(Rendimiento[[#This Row],[C.P.F. general (€)]]-Rendimiento[[#This Row],[C.E.A.F.]],0)</f>
        <v>-44.117647058823536</v>
      </c>
      <c r="S25" s="10">
        <f>IFERROR((Rendimiento[[#This Row],[I.R.P.]]+Rendimiento[[#This Row],[I.R.C.]])/2,0)</f>
        <v>0.81136363636363629</v>
      </c>
      <c r="T25" s="32" t="str">
        <f>LOOKUP(Rendimiento[[#This Row],[Índice promedio]],Estado[Límite del valor inferior],Estado[Estado])</f>
        <v>ROJO</v>
      </c>
    </row>
  </sheetData>
  <mergeCells count="7">
    <mergeCell ref="B2:R2"/>
    <mergeCell ref="O5:R5"/>
    <mergeCell ref="B3:R3"/>
    <mergeCell ref="D5:E5"/>
    <mergeCell ref="I5:J5"/>
    <mergeCell ref="K5:L5"/>
    <mergeCell ref="M5:N5"/>
  </mergeCells>
  <conditionalFormatting sqref="T26:T65481">
    <cfRule type="cellIs" dxfId="53" priority="9" stopIfTrue="1" operator="equal">
      <formula>"VERDE"</formula>
    </cfRule>
    <cfRule type="cellIs" dxfId="52" priority="10" stopIfTrue="1" operator="equal">
      <formula>"YELLOW"</formula>
    </cfRule>
    <cfRule type="cellIs" dxfId="51" priority="11" stopIfTrue="1" operator="equal">
      <formula>"ROJO"</formula>
    </cfRule>
  </conditionalFormatting>
  <conditionalFormatting sqref="T8:T25">
    <cfRule type="expression" dxfId="50" priority="4">
      <formula>$T8="NEGRO"</formula>
    </cfRule>
    <cfRule type="expression" dxfId="49" priority="5">
      <formula>$T8="VERDE"</formula>
    </cfRule>
    <cfRule type="expression" dxfId="48" priority="6">
      <formula>$T8="ROJO"</formula>
    </cfRule>
    <cfRule type="expression" dxfId="47" priority="7">
      <formula>$T8="NARANJA"</formula>
    </cfRule>
    <cfRule type="expression" dxfId="46" priority="8">
      <formula>$T8=""</formula>
    </cfRule>
  </conditionalFormatting>
  <conditionalFormatting sqref="I8:L25 Q8:R25">
    <cfRule type="expression" dxfId="45" priority="1">
      <formula>I8&lt;0</formula>
    </cfRule>
  </conditionalFormatting>
  <dataValidations count="30">
    <dataValidation allowBlank="1" showInputMessage="1" showErrorMessage="1" prompt="Cree un informe de rendimiento del proyecto en este libro. Escriba los detalles en la tabla de rendimiento de esta hoja de cálculo. Seleccione la celda S1 para ir a la hoja de cálculo Definiciones." sqref="A1"/>
    <dataValidation allowBlank="1" showInputMessage="1" showErrorMessage="1" prompt="El título de esta hoja de cálculo se encuentra en esta celda y el subtítulo se muestra en la celda inferior." sqref="B2"/>
    <dataValidation allowBlank="1" showInputMessage="1" showErrorMessage="1" prompt="El subtítulo se muestra en esta celda. Escriba los detalles en la tabla a partir de la celda B7." sqref="B3"/>
    <dataValidation allowBlank="1" showInputMessage="1" showErrorMessage="1" prompt="El valor real se muestra en la columna G, en la tabla siguiente." sqref="G5"/>
    <dataValidation allowBlank="1" showInputMessage="1" showErrorMessage="1" prompt="Escriba el número de serie para los proyectos y entregas en la columna con este encabezado." sqref="B7"/>
    <dataValidation allowBlank="1" showInputMessage="1" showErrorMessage="1" prompt="Escriba la descripción del artículo en la columna con este encabezado." sqref="C7"/>
    <dataValidation allowBlank="1" showInputMessage="1" showErrorMessage="1" prompt="Escriba la cantidad total del costo presupuestado al finalizar para las entregas en la columna con este encabezado. Las cantidades totales de CPF para proyectos y programas se calculan automáticamente." sqref="D7"/>
    <dataValidation allowBlank="1" showInputMessage="1" showErrorMessage="1" prompt="Escriba el valor previsto para entregas en la columna con este encabezado. Los importes del valor planeado para proyectos y programas se calculan automáticamente." sqref="E7"/>
    <dataValidation allowBlank="1" showInputMessage="1" showErrorMessage="1" prompt="Escriba el valor acumulado para entregas en la columna con este encabezado. Los importes del valor acumulado para proyectos y programas se calculan automáticamente." sqref="F7"/>
    <dataValidation allowBlank="1" showInputMessage="1" showErrorMessage="1" prompt="Escriba el costo real para entregas en la columna con este encabezado. El costo real para proyectos y programas se calcula automáticamente." sqref="G7"/>
    <dataValidation allowBlank="1" showInputMessage="1" showErrorMessage="1" prompt="Los minigráficos para los valores Planeado, Acumulado y Real se actualizan automáticamente en la columna con este encabezado." sqref="H7"/>
    <dataValidation allowBlank="1" showInputMessage="1" showErrorMessage="1" prompt="La desviación de costo se calcula automáticamente en la columna con este encabezado." sqref="I7"/>
    <dataValidation allowBlank="1" showInputMessage="1" showErrorMessage="1" prompt="El porcentaje de la desviación de costo se calcula automáticamente en la columna con este encabezado." sqref="J7"/>
    <dataValidation allowBlank="1" showInputMessage="1" showErrorMessage="1" prompt="La variación de programación se calcula automáticamente en la columna con este encabezado." sqref="K7"/>
    <dataValidation allowBlank="1" showInputMessage="1" showErrorMessage="1" prompt="El porcentaje de la variación de programación se calcula automáticamente en la columna con este encabezado." sqref="L7"/>
    <dataValidation allowBlank="1" showInputMessage="1" showErrorMessage="1" prompt="El índice de rendimiento de costos se calcula automáticamente en la columna con este encabezado." sqref="M7"/>
    <dataValidation allowBlank="1" showInputMessage="1" showErrorMessage="1" prompt="El índice de rendimiento de programación se calcula automáticamente en la columna con este encabezado." sqref="N7"/>
    <dataValidation allowBlank="1" showInputMessage="1" showErrorMessage="1" prompt="El costo estimado para finalizar se calcula automáticamente en la columna con este encabezado." sqref="O7"/>
    <dataValidation allowBlank="1" showInputMessage="1" showErrorMessage="1" prompt="El costo estimado al finalizar se calcula automáticamente en la columna con este encabezado." sqref="P7"/>
    <dataValidation allowBlank="1" showInputMessage="1" showErrorMessage="1" prompt="El porcentaje de la variación al finalizar se calcula automáticamente en la columna con este encabezado." sqref="Q7"/>
    <dataValidation allowBlank="1" showInputMessage="1" showErrorMessage="1" prompt="La cantidad de la variación al finalizar se calcula automáticamente en la columna con este encabezado." sqref="R7"/>
    <dataValidation allowBlank="1" showInputMessage="1" showErrorMessage="1" prompt="El índice promedio se calcula automáticamente en la columna con este encabezado." sqref="S7"/>
    <dataValidation allowBlank="1" showInputMessage="1" showErrorMessage="1" prompt="El estado se actualiza automáticamente y se resalta con los colores RGB R=64 G=64 B=64 para negro, R=181 G=18 B=27 para rojo, R=121 G=69 B=11 para naranja y R=70 G=114 B=37 para verde." sqref="T7"/>
    <dataValidation allowBlank="1" showInputMessage="1" showErrorMessage="1" prompt="El vínculo de navegación a la hoja de cálculo Definiciones se muestra en esta celda." sqref="S1"/>
    <dataValidation allowBlank="1" showInputMessage="1" showErrorMessage="1" prompt="Los valores del presupuesto se muestran en las columnas D y E, en la tabla siguiente." sqref="D5:E5"/>
    <dataValidation allowBlank="1" showInputMessage="1" showErrorMessage="1" prompt="El valor acumulado se muestra en la columna F, en la tabla siguiente." sqref="F5"/>
    <dataValidation allowBlank="1" showInputMessage="1" showErrorMessage="1" prompt="Los valores de costo se muestran en las columnas I y J, en la tabla siguiente." sqref="I5:J5"/>
    <dataValidation allowBlank="1" showInputMessage="1" showErrorMessage="1" prompt="Los valores de la programación se muestran en las columnas K y L, en la tabla siguiente." sqref="K5:L5"/>
    <dataValidation allowBlank="1" showInputMessage="1" showErrorMessage="1" prompt="Los valores del índice de rendimiento se muestran en las columnas M y B, en la tabla siguiente." sqref="M5:N5"/>
    <dataValidation allowBlank="1" showInputMessage="1" showErrorMessage="1" prompt="Los valores de previsión se muestran en las columnas O a R, en la tabla siguiente." sqref="O5:R5"/>
  </dataValidations>
  <hyperlinks>
    <hyperlink ref="S1:T6" location="Definiciones!A1" tooltip="Seleccione esta opción para ir a la hoja de cálculo Definiciones." display="DEFINITIONS"/>
  </hyperlinks>
  <printOptions horizontalCentered="1"/>
  <pageMargins left="0.25" right="0.25" top="0.25" bottom="0.25" header="0.05" footer="0.05"/>
  <pageSetup paperSize="9" fitToHeight="0" orientation="landscape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negative="1">
          <x14:colorSeries theme="3" tint="9.9978637043366805E-2"/>
          <x14:colorNegative rgb="FFFFB620"/>
          <x14:colorAxis rgb="FF000000"/>
          <x14:colorMarkers theme="6"/>
          <x14:colorFirst rgb="FF5687C2"/>
          <x14:colorLast rgb="FF359CEB"/>
          <x14:colorHigh theme="4" tint="-0.499984740745262"/>
          <x14:colorLow theme="6"/>
          <x14:sparklines>
            <x14:sparkline>
              <xm:f>'Informe de rendimiento'!E8:G8</xm:f>
              <xm:sqref>H8</xm:sqref>
            </x14:sparkline>
            <x14:sparkline>
              <xm:f>'Informe de rendimiento'!E9:G9</xm:f>
              <xm:sqref>H9</xm:sqref>
            </x14:sparkline>
            <x14:sparkline>
              <xm:f>'Informe de rendimiento'!E10:G10</xm:f>
              <xm:sqref>H10</xm:sqref>
            </x14:sparkline>
            <x14:sparkline>
              <xm:f>'Informe de rendimiento'!E11:G11</xm:f>
              <xm:sqref>H11</xm:sqref>
            </x14:sparkline>
            <x14:sparkline>
              <xm:f>'Informe de rendimiento'!E12:G12</xm:f>
              <xm:sqref>H12</xm:sqref>
            </x14:sparkline>
            <x14:sparkline>
              <xm:f>'Informe de rendimiento'!E13:G13</xm:f>
              <xm:sqref>H13</xm:sqref>
            </x14:sparkline>
            <x14:sparkline>
              <xm:f>'Informe de rendimiento'!E14:G14</xm:f>
              <xm:sqref>H14</xm:sqref>
            </x14:sparkline>
            <x14:sparkline>
              <xm:f>'Informe de rendimiento'!E15:G15</xm:f>
              <xm:sqref>H15</xm:sqref>
            </x14:sparkline>
            <x14:sparkline>
              <xm:f>'Informe de rendimiento'!E16:G16</xm:f>
              <xm:sqref>H16</xm:sqref>
            </x14:sparkline>
            <x14:sparkline>
              <xm:f>'Informe de rendimiento'!E17:G17</xm:f>
              <xm:sqref>H17</xm:sqref>
            </x14:sparkline>
            <x14:sparkline>
              <xm:f>'Informe de rendimiento'!E18:G18</xm:f>
              <xm:sqref>H18</xm:sqref>
            </x14:sparkline>
            <x14:sparkline>
              <xm:f>'Informe de rendimiento'!E19:G19</xm:f>
              <xm:sqref>H19</xm:sqref>
            </x14:sparkline>
            <x14:sparkline>
              <xm:f>'Informe de rendimiento'!E20:G20</xm:f>
              <xm:sqref>H20</xm:sqref>
            </x14:sparkline>
            <x14:sparkline>
              <xm:f>'Informe de rendimiento'!E21:G21</xm:f>
              <xm:sqref>H21</xm:sqref>
            </x14:sparkline>
            <x14:sparkline>
              <xm:f>'Informe de rendimiento'!E22:G22</xm:f>
              <xm:sqref>H22</xm:sqref>
            </x14:sparkline>
            <x14:sparkline>
              <xm:f>'Informe de rendimiento'!E23:G23</xm:f>
              <xm:sqref>H23</xm:sqref>
            </x14:sparkline>
            <x14:sparkline>
              <xm:f>'Informe de rendimiento'!E24:G24</xm:f>
              <xm:sqref>H24</xm:sqref>
            </x14:sparkline>
            <x14:sparkline>
              <xm:f>'Informe de rendimiento'!E25:G25</xm:f>
              <xm:sqref>H25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249977111117893"/>
    <pageSetUpPr autoPageBreaks="0" fitToPage="1"/>
  </sheetPr>
  <dimension ref="B1:J18"/>
  <sheetViews>
    <sheetView showGridLines="0" tabSelected="1" workbookViewId="0">
      <selection activeCell="C14" sqref="C14"/>
    </sheetView>
  </sheetViews>
  <sheetFormatPr baseColWidth="10" defaultColWidth="9.140625" defaultRowHeight="30" customHeight="1" x14ac:dyDescent="0.25"/>
  <cols>
    <col min="1" max="1" width="1.7109375" customWidth="1"/>
    <col min="2" max="2" width="5.28515625" style="2" customWidth="1"/>
    <col min="3" max="3" width="41.7109375" customWidth="1"/>
    <col min="4" max="4" width="12.85546875" style="1" customWidth="1"/>
    <col min="5" max="5" width="53.28515625" customWidth="1"/>
    <col min="6" max="6" width="16.7109375" style="1" customWidth="1"/>
    <col min="7" max="7" width="1.7109375" customWidth="1"/>
    <col min="8" max="8" width="10" customWidth="1"/>
    <col min="9" max="9" width="30.5703125" customWidth="1"/>
    <col min="10" max="10" width="15.42578125" customWidth="1"/>
    <col min="253" max="253" width="3.28515625" customWidth="1"/>
    <col min="254" max="254" width="25.140625" bestFit="1" customWidth="1"/>
    <col min="256" max="256" width="51.5703125" customWidth="1"/>
    <col min="257" max="257" width="15.7109375" bestFit="1" customWidth="1"/>
    <col min="509" max="509" width="3.28515625" customWidth="1"/>
    <col min="510" max="510" width="25.140625" bestFit="1" customWidth="1"/>
    <col min="512" max="512" width="51.5703125" customWidth="1"/>
    <col min="513" max="513" width="15.7109375" bestFit="1" customWidth="1"/>
    <col min="765" max="765" width="3.28515625" customWidth="1"/>
    <col min="766" max="766" width="25.140625" bestFit="1" customWidth="1"/>
    <col min="768" max="768" width="51.5703125" customWidth="1"/>
    <col min="769" max="769" width="15.7109375" bestFit="1" customWidth="1"/>
    <col min="1021" max="1021" width="3.28515625" customWidth="1"/>
    <col min="1022" max="1022" width="25.140625" bestFit="1" customWidth="1"/>
    <col min="1024" max="1024" width="51.5703125" customWidth="1"/>
    <col min="1025" max="1025" width="15.7109375" bestFit="1" customWidth="1"/>
    <col min="1277" max="1277" width="3.28515625" customWidth="1"/>
    <col min="1278" max="1278" width="25.140625" bestFit="1" customWidth="1"/>
    <col min="1280" max="1280" width="51.5703125" customWidth="1"/>
    <col min="1281" max="1281" width="15.7109375" bestFit="1" customWidth="1"/>
    <col min="1533" max="1533" width="3.28515625" customWidth="1"/>
    <col min="1534" max="1534" width="25.140625" bestFit="1" customWidth="1"/>
    <col min="1536" max="1536" width="51.5703125" customWidth="1"/>
    <col min="1537" max="1537" width="15.7109375" bestFit="1" customWidth="1"/>
    <col min="1789" max="1789" width="3.28515625" customWidth="1"/>
    <col min="1790" max="1790" width="25.140625" bestFit="1" customWidth="1"/>
    <col min="1792" max="1792" width="51.5703125" customWidth="1"/>
    <col min="1793" max="1793" width="15.7109375" bestFit="1" customWidth="1"/>
    <col min="2045" max="2045" width="3.28515625" customWidth="1"/>
    <col min="2046" max="2046" width="25.140625" bestFit="1" customWidth="1"/>
    <col min="2048" max="2048" width="51.5703125" customWidth="1"/>
    <col min="2049" max="2049" width="15.7109375" bestFit="1" customWidth="1"/>
    <col min="2301" max="2301" width="3.28515625" customWidth="1"/>
    <col min="2302" max="2302" width="25.140625" bestFit="1" customWidth="1"/>
    <col min="2304" max="2304" width="51.5703125" customWidth="1"/>
    <col min="2305" max="2305" width="15.7109375" bestFit="1" customWidth="1"/>
    <col min="2557" max="2557" width="3.28515625" customWidth="1"/>
    <col min="2558" max="2558" width="25.140625" bestFit="1" customWidth="1"/>
    <col min="2560" max="2560" width="51.5703125" customWidth="1"/>
    <col min="2561" max="2561" width="15.7109375" bestFit="1" customWidth="1"/>
    <col min="2813" max="2813" width="3.28515625" customWidth="1"/>
    <col min="2814" max="2814" width="25.140625" bestFit="1" customWidth="1"/>
    <col min="2816" max="2816" width="51.5703125" customWidth="1"/>
    <col min="2817" max="2817" width="15.7109375" bestFit="1" customWidth="1"/>
    <col min="3069" max="3069" width="3.28515625" customWidth="1"/>
    <col min="3070" max="3070" width="25.140625" bestFit="1" customWidth="1"/>
    <col min="3072" max="3072" width="51.5703125" customWidth="1"/>
    <col min="3073" max="3073" width="15.7109375" bestFit="1" customWidth="1"/>
    <col min="3325" max="3325" width="3.28515625" customWidth="1"/>
    <col min="3326" max="3326" width="25.140625" bestFit="1" customWidth="1"/>
    <col min="3328" max="3328" width="51.5703125" customWidth="1"/>
    <col min="3329" max="3329" width="15.7109375" bestFit="1" customWidth="1"/>
    <col min="3581" max="3581" width="3.28515625" customWidth="1"/>
    <col min="3582" max="3582" width="25.140625" bestFit="1" customWidth="1"/>
    <col min="3584" max="3584" width="51.5703125" customWidth="1"/>
    <col min="3585" max="3585" width="15.7109375" bestFit="1" customWidth="1"/>
    <col min="3837" max="3837" width="3.28515625" customWidth="1"/>
    <col min="3838" max="3838" width="25.140625" bestFit="1" customWidth="1"/>
    <col min="3840" max="3840" width="51.5703125" customWidth="1"/>
    <col min="3841" max="3841" width="15.7109375" bestFit="1" customWidth="1"/>
    <col min="4093" max="4093" width="3.28515625" customWidth="1"/>
    <col min="4094" max="4094" width="25.140625" bestFit="1" customWidth="1"/>
    <col min="4096" max="4096" width="51.5703125" customWidth="1"/>
    <col min="4097" max="4097" width="15.7109375" bestFit="1" customWidth="1"/>
    <col min="4349" max="4349" width="3.28515625" customWidth="1"/>
    <col min="4350" max="4350" width="25.140625" bestFit="1" customWidth="1"/>
    <col min="4352" max="4352" width="51.5703125" customWidth="1"/>
    <col min="4353" max="4353" width="15.7109375" bestFit="1" customWidth="1"/>
    <col min="4605" max="4605" width="3.28515625" customWidth="1"/>
    <col min="4606" max="4606" width="25.140625" bestFit="1" customWidth="1"/>
    <col min="4608" max="4608" width="51.5703125" customWidth="1"/>
    <col min="4609" max="4609" width="15.7109375" bestFit="1" customWidth="1"/>
    <col min="4861" max="4861" width="3.28515625" customWidth="1"/>
    <col min="4862" max="4862" width="25.140625" bestFit="1" customWidth="1"/>
    <col min="4864" max="4864" width="51.5703125" customWidth="1"/>
    <col min="4865" max="4865" width="15.7109375" bestFit="1" customWidth="1"/>
    <col min="5117" max="5117" width="3.28515625" customWidth="1"/>
    <col min="5118" max="5118" width="25.140625" bestFit="1" customWidth="1"/>
    <col min="5120" max="5120" width="51.5703125" customWidth="1"/>
    <col min="5121" max="5121" width="15.7109375" bestFit="1" customWidth="1"/>
    <col min="5373" max="5373" width="3.28515625" customWidth="1"/>
    <col min="5374" max="5374" width="25.140625" bestFit="1" customWidth="1"/>
    <col min="5376" max="5376" width="51.5703125" customWidth="1"/>
    <col min="5377" max="5377" width="15.7109375" bestFit="1" customWidth="1"/>
    <col min="5629" max="5629" width="3.28515625" customWidth="1"/>
    <col min="5630" max="5630" width="25.140625" bestFit="1" customWidth="1"/>
    <col min="5632" max="5632" width="51.5703125" customWidth="1"/>
    <col min="5633" max="5633" width="15.7109375" bestFit="1" customWidth="1"/>
    <col min="5885" max="5885" width="3.28515625" customWidth="1"/>
    <col min="5886" max="5886" width="25.140625" bestFit="1" customWidth="1"/>
    <col min="5888" max="5888" width="51.5703125" customWidth="1"/>
    <col min="5889" max="5889" width="15.7109375" bestFit="1" customWidth="1"/>
    <col min="6141" max="6141" width="3.28515625" customWidth="1"/>
    <col min="6142" max="6142" width="25.140625" bestFit="1" customWidth="1"/>
    <col min="6144" max="6144" width="51.5703125" customWidth="1"/>
    <col min="6145" max="6145" width="15.7109375" bestFit="1" customWidth="1"/>
    <col min="6397" max="6397" width="3.28515625" customWidth="1"/>
    <col min="6398" max="6398" width="25.140625" bestFit="1" customWidth="1"/>
    <col min="6400" max="6400" width="51.5703125" customWidth="1"/>
    <col min="6401" max="6401" width="15.7109375" bestFit="1" customWidth="1"/>
    <col min="6653" max="6653" width="3.28515625" customWidth="1"/>
    <col min="6654" max="6654" width="25.140625" bestFit="1" customWidth="1"/>
    <col min="6656" max="6656" width="51.5703125" customWidth="1"/>
    <col min="6657" max="6657" width="15.7109375" bestFit="1" customWidth="1"/>
    <col min="6909" max="6909" width="3.28515625" customWidth="1"/>
    <col min="6910" max="6910" width="25.140625" bestFit="1" customWidth="1"/>
    <col min="6912" max="6912" width="51.5703125" customWidth="1"/>
    <col min="6913" max="6913" width="15.7109375" bestFit="1" customWidth="1"/>
    <col min="7165" max="7165" width="3.28515625" customWidth="1"/>
    <col min="7166" max="7166" width="25.140625" bestFit="1" customWidth="1"/>
    <col min="7168" max="7168" width="51.5703125" customWidth="1"/>
    <col min="7169" max="7169" width="15.7109375" bestFit="1" customWidth="1"/>
    <col min="7421" max="7421" width="3.28515625" customWidth="1"/>
    <col min="7422" max="7422" width="25.140625" bestFit="1" customWidth="1"/>
    <col min="7424" max="7424" width="51.5703125" customWidth="1"/>
    <col min="7425" max="7425" width="15.7109375" bestFit="1" customWidth="1"/>
    <col min="7677" max="7677" width="3.28515625" customWidth="1"/>
    <col min="7678" max="7678" width="25.140625" bestFit="1" customWidth="1"/>
    <col min="7680" max="7680" width="51.5703125" customWidth="1"/>
    <col min="7681" max="7681" width="15.7109375" bestFit="1" customWidth="1"/>
    <col min="7933" max="7933" width="3.28515625" customWidth="1"/>
    <col min="7934" max="7934" width="25.140625" bestFit="1" customWidth="1"/>
    <col min="7936" max="7936" width="51.5703125" customWidth="1"/>
    <col min="7937" max="7937" width="15.7109375" bestFit="1" customWidth="1"/>
    <col min="8189" max="8189" width="3.28515625" customWidth="1"/>
    <col min="8190" max="8190" width="25.140625" bestFit="1" customWidth="1"/>
    <col min="8192" max="8192" width="51.5703125" customWidth="1"/>
    <col min="8193" max="8193" width="15.7109375" bestFit="1" customWidth="1"/>
    <col min="8445" max="8445" width="3.28515625" customWidth="1"/>
    <col min="8446" max="8446" width="25.140625" bestFit="1" customWidth="1"/>
    <col min="8448" max="8448" width="51.5703125" customWidth="1"/>
    <col min="8449" max="8449" width="15.7109375" bestFit="1" customWidth="1"/>
    <col min="8701" max="8701" width="3.28515625" customWidth="1"/>
    <col min="8702" max="8702" width="25.140625" bestFit="1" customWidth="1"/>
    <col min="8704" max="8704" width="51.5703125" customWidth="1"/>
    <col min="8705" max="8705" width="15.7109375" bestFit="1" customWidth="1"/>
    <col min="8957" max="8957" width="3.28515625" customWidth="1"/>
    <col min="8958" max="8958" width="25.140625" bestFit="1" customWidth="1"/>
    <col min="8960" max="8960" width="51.5703125" customWidth="1"/>
    <col min="8961" max="8961" width="15.7109375" bestFit="1" customWidth="1"/>
    <col min="9213" max="9213" width="3.28515625" customWidth="1"/>
    <col min="9214" max="9214" width="25.140625" bestFit="1" customWidth="1"/>
    <col min="9216" max="9216" width="51.5703125" customWidth="1"/>
    <col min="9217" max="9217" width="15.7109375" bestFit="1" customWidth="1"/>
    <col min="9469" max="9469" width="3.28515625" customWidth="1"/>
    <col min="9470" max="9470" width="25.140625" bestFit="1" customWidth="1"/>
    <col min="9472" max="9472" width="51.5703125" customWidth="1"/>
    <col min="9473" max="9473" width="15.7109375" bestFit="1" customWidth="1"/>
    <col min="9725" max="9725" width="3.28515625" customWidth="1"/>
    <col min="9726" max="9726" width="25.140625" bestFit="1" customWidth="1"/>
    <col min="9728" max="9728" width="51.5703125" customWidth="1"/>
    <col min="9729" max="9729" width="15.7109375" bestFit="1" customWidth="1"/>
    <col min="9981" max="9981" width="3.28515625" customWidth="1"/>
    <col min="9982" max="9982" width="25.140625" bestFit="1" customWidth="1"/>
    <col min="9984" max="9984" width="51.5703125" customWidth="1"/>
    <col min="9985" max="9985" width="15.7109375" bestFit="1" customWidth="1"/>
    <col min="10237" max="10237" width="3.28515625" customWidth="1"/>
    <col min="10238" max="10238" width="25.140625" bestFit="1" customWidth="1"/>
    <col min="10240" max="10240" width="51.5703125" customWidth="1"/>
    <col min="10241" max="10241" width="15.7109375" bestFit="1" customWidth="1"/>
    <col min="10493" max="10493" width="3.28515625" customWidth="1"/>
    <col min="10494" max="10494" width="25.140625" bestFit="1" customWidth="1"/>
    <col min="10496" max="10496" width="51.5703125" customWidth="1"/>
    <col min="10497" max="10497" width="15.7109375" bestFit="1" customWidth="1"/>
    <col min="10749" max="10749" width="3.28515625" customWidth="1"/>
    <col min="10750" max="10750" width="25.140625" bestFit="1" customWidth="1"/>
    <col min="10752" max="10752" width="51.5703125" customWidth="1"/>
    <col min="10753" max="10753" width="15.7109375" bestFit="1" customWidth="1"/>
    <col min="11005" max="11005" width="3.28515625" customWidth="1"/>
    <col min="11006" max="11006" width="25.140625" bestFit="1" customWidth="1"/>
    <col min="11008" max="11008" width="51.5703125" customWidth="1"/>
    <col min="11009" max="11009" width="15.7109375" bestFit="1" customWidth="1"/>
    <col min="11261" max="11261" width="3.28515625" customWidth="1"/>
    <col min="11262" max="11262" width="25.140625" bestFit="1" customWidth="1"/>
    <col min="11264" max="11264" width="51.5703125" customWidth="1"/>
    <col min="11265" max="11265" width="15.7109375" bestFit="1" customWidth="1"/>
    <col min="11517" max="11517" width="3.28515625" customWidth="1"/>
    <col min="11518" max="11518" width="25.140625" bestFit="1" customWidth="1"/>
    <col min="11520" max="11520" width="51.5703125" customWidth="1"/>
    <col min="11521" max="11521" width="15.7109375" bestFit="1" customWidth="1"/>
    <col min="11773" max="11773" width="3.28515625" customWidth="1"/>
    <col min="11774" max="11774" width="25.140625" bestFit="1" customWidth="1"/>
    <col min="11776" max="11776" width="51.5703125" customWidth="1"/>
    <col min="11777" max="11777" width="15.7109375" bestFit="1" customWidth="1"/>
    <col min="12029" max="12029" width="3.28515625" customWidth="1"/>
    <col min="12030" max="12030" width="25.140625" bestFit="1" customWidth="1"/>
    <col min="12032" max="12032" width="51.5703125" customWidth="1"/>
    <col min="12033" max="12033" width="15.7109375" bestFit="1" customWidth="1"/>
    <col min="12285" max="12285" width="3.28515625" customWidth="1"/>
    <col min="12286" max="12286" width="25.140625" bestFit="1" customWidth="1"/>
    <col min="12288" max="12288" width="51.5703125" customWidth="1"/>
    <col min="12289" max="12289" width="15.7109375" bestFit="1" customWidth="1"/>
    <col min="12541" max="12541" width="3.28515625" customWidth="1"/>
    <col min="12542" max="12542" width="25.140625" bestFit="1" customWidth="1"/>
    <col min="12544" max="12544" width="51.5703125" customWidth="1"/>
    <col min="12545" max="12545" width="15.7109375" bestFit="1" customWidth="1"/>
    <col min="12797" max="12797" width="3.28515625" customWidth="1"/>
    <col min="12798" max="12798" width="25.140625" bestFit="1" customWidth="1"/>
    <col min="12800" max="12800" width="51.5703125" customWidth="1"/>
    <col min="12801" max="12801" width="15.7109375" bestFit="1" customWidth="1"/>
    <col min="13053" max="13053" width="3.28515625" customWidth="1"/>
    <col min="13054" max="13054" width="25.140625" bestFit="1" customWidth="1"/>
    <col min="13056" max="13056" width="51.5703125" customWidth="1"/>
    <col min="13057" max="13057" width="15.7109375" bestFit="1" customWidth="1"/>
    <col min="13309" max="13309" width="3.28515625" customWidth="1"/>
    <col min="13310" max="13310" width="25.140625" bestFit="1" customWidth="1"/>
    <col min="13312" max="13312" width="51.5703125" customWidth="1"/>
    <col min="13313" max="13313" width="15.7109375" bestFit="1" customWidth="1"/>
    <col min="13565" max="13565" width="3.28515625" customWidth="1"/>
    <col min="13566" max="13566" width="25.140625" bestFit="1" customWidth="1"/>
    <col min="13568" max="13568" width="51.5703125" customWidth="1"/>
    <col min="13569" max="13569" width="15.7109375" bestFit="1" customWidth="1"/>
    <col min="13821" max="13821" width="3.28515625" customWidth="1"/>
    <col min="13822" max="13822" width="25.140625" bestFit="1" customWidth="1"/>
    <col min="13824" max="13824" width="51.5703125" customWidth="1"/>
    <col min="13825" max="13825" width="15.7109375" bestFit="1" customWidth="1"/>
    <col min="14077" max="14077" width="3.28515625" customWidth="1"/>
    <col min="14078" max="14078" width="25.140625" bestFit="1" customWidth="1"/>
    <col min="14080" max="14080" width="51.5703125" customWidth="1"/>
    <col min="14081" max="14081" width="15.7109375" bestFit="1" customWidth="1"/>
    <col min="14333" max="14333" width="3.28515625" customWidth="1"/>
    <col min="14334" max="14334" width="25.140625" bestFit="1" customWidth="1"/>
    <col min="14336" max="14336" width="51.5703125" customWidth="1"/>
    <col min="14337" max="14337" width="15.7109375" bestFit="1" customWidth="1"/>
    <col min="14589" max="14589" width="3.28515625" customWidth="1"/>
    <col min="14590" max="14590" width="25.140625" bestFit="1" customWidth="1"/>
    <col min="14592" max="14592" width="51.5703125" customWidth="1"/>
    <col min="14593" max="14593" width="15.7109375" bestFit="1" customWidth="1"/>
    <col min="14845" max="14845" width="3.28515625" customWidth="1"/>
    <col min="14846" max="14846" width="25.140625" bestFit="1" customWidth="1"/>
    <col min="14848" max="14848" width="51.5703125" customWidth="1"/>
    <col min="14849" max="14849" width="15.7109375" bestFit="1" customWidth="1"/>
    <col min="15101" max="15101" width="3.28515625" customWidth="1"/>
    <col min="15102" max="15102" width="25.140625" bestFit="1" customWidth="1"/>
    <col min="15104" max="15104" width="51.5703125" customWidth="1"/>
    <col min="15105" max="15105" width="15.7109375" bestFit="1" customWidth="1"/>
    <col min="15357" max="15357" width="3.28515625" customWidth="1"/>
    <col min="15358" max="15358" width="25.140625" bestFit="1" customWidth="1"/>
    <col min="15360" max="15360" width="51.5703125" customWidth="1"/>
    <col min="15361" max="15361" width="15.7109375" bestFit="1" customWidth="1"/>
    <col min="15613" max="15613" width="3.28515625" customWidth="1"/>
    <col min="15614" max="15614" width="25.140625" bestFit="1" customWidth="1"/>
    <col min="15616" max="15616" width="51.5703125" customWidth="1"/>
    <col min="15617" max="15617" width="15.7109375" bestFit="1" customWidth="1"/>
    <col min="15869" max="15869" width="3.28515625" customWidth="1"/>
    <col min="15870" max="15870" width="25.140625" bestFit="1" customWidth="1"/>
    <col min="15872" max="15872" width="51.5703125" customWidth="1"/>
    <col min="15873" max="15873" width="15.7109375" bestFit="1" customWidth="1"/>
    <col min="16125" max="16126" width="9.140625" customWidth="1"/>
    <col min="16128" max="16129" width="9.140625" customWidth="1"/>
  </cols>
  <sheetData>
    <row r="1" spans="2:10" ht="15" x14ac:dyDescent="0.25">
      <c r="B1"/>
      <c r="D1"/>
      <c r="F1"/>
      <c r="J1" s="41" t="s">
        <v>109</v>
      </c>
    </row>
    <row r="2" spans="2:10" ht="25.5" x14ac:dyDescent="0.35">
      <c r="B2" s="46" t="s">
        <v>0</v>
      </c>
      <c r="C2" s="46"/>
      <c r="D2" s="46"/>
      <c r="E2" s="46"/>
      <c r="F2" s="46"/>
      <c r="G2" s="46"/>
      <c r="H2" s="46"/>
      <c r="I2" s="46"/>
      <c r="J2" s="41"/>
    </row>
    <row r="3" spans="2:10" ht="34.5" customHeight="1" x14ac:dyDescent="0.25">
      <c r="B3" s="45" t="s">
        <v>54</v>
      </c>
      <c r="C3" s="45"/>
      <c r="D3" s="45"/>
      <c r="E3" s="45"/>
      <c r="F3" s="45"/>
      <c r="G3" s="45"/>
      <c r="H3" s="45"/>
      <c r="I3" s="45"/>
      <c r="J3" s="41"/>
    </row>
    <row r="4" spans="2:10" ht="15" x14ac:dyDescent="0.25">
      <c r="B4" s="45"/>
      <c r="C4" s="45"/>
      <c r="D4" s="45"/>
      <c r="E4" s="45"/>
      <c r="F4" s="45"/>
      <c r="G4" s="45"/>
      <c r="H4" s="45"/>
      <c r="I4" s="45"/>
      <c r="J4" s="41"/>
    </row>
    <row r="5" spans="2:10" ht="30" customHeight="1" x14ac:dyDescent="0.25">
      <c r="B5" s="8" t="s">
        <v>2</v>
      </c>
      <c r="C5" t="s">
        <v>55</v>
      </c>
      <c r="D5" t="s">
        <v>68</v>
      </c>
      <c r="E5" t="s">
        <v>78</v>
      </c>
      <c r="F5" t="s">
        <v>92</v>
      </c>
      <c r="H5" s="9" t="s">
        <v>53</v>
      </c>
      <c r="I5" s="9" t="s">
        <v>78</v>
      </c>
      <c r="J5" s="7" t="s">
        <v>110</v>
      </c>
    </row>
    <row r="6" spans="2:10" ht="30" customHeight="1" x14ac:dyDescent="0.25">
      <c r="B6" s="6">
        <v>1</v>
      </c>
      <c r="C6" t="s">
        <v>56</v>
      </c>
      <c r="D6" t="s">
        <v>69</v>
      </c>
      <c r="E6" t="s">
        <v>79</v>
      </c>
      <c r="F6"/>
      <c r="H6" s="35" t="s">
        <v>101</v>
      </c>
      <c r="I6" s="8" t="s">
        <v>105</v>
      </c>
      <c r="J6" s="10">
        <v>0</v>
      </c>
    </row>
    <row r="7" spans="2:10" ht="30" customHeight="1" x14ac:dyDescent="0.25">
      <c r="B7" s="6">
        <v>2</v>
      </c>
      <c r="C7" t="s">
        <v>57</v>
      </c>
      <c r="D7" t="s">
        <v>70</v>
      </c>
      <c r="E7" t="s">
        <v>80</v>
      </c>
      <c r="F7"/>
      <c r="H7" s="33" t="s">
        <v>102</v>
      </c>
      <c r="I7" s="8" t="s">
        <v>106</v>
      </c>
      <c r="J7" s="10">
        <v>0.65</v>
      </c>
    </row>
    <row r="8" spans="2:10" ht="30" customHeight="1" x14ac:dyDescent="0.25">
      <c r="B8" s="6">
        <v>3</v>
      </c>
      <c r="C8" t="s">
        <v>58</v>
      </c>
      <c r="D8" t="s">
        <v>71</v>
      </c>
      <c r="E8" t="s">
        <v>81</v>
      </c>
      <c r="F8"/>
      <c r="H8" s="34" t="s">
        <v>103</v>
      </c>
      <c r="I8" s="8" t="s">
        <v>107</v>
      </c>
      <c r="J8" s="10">
        <v>0.85</v>
      </c>
    </row>
    <row r="9" spans="2:10" ht="30" customHeight="1" x14ac:dyDescent="0.25">
      <c r="B9" s="6">
        <v>4</v>
      </c>
      <c r="C9" t="s">
        <v>59</v>
      </c>
      <c r="D9" t="s">
        <v>72</v>
      </c>
      <c r="E9" t="s">
        <v>82</v>
      </c>
      <c r="F9"/>
      <c r="H9" s="36" t="s">
        <v>104</v>
      </c>
      <c r="I9" s="8" t="s">
        <v>108</v>
      </c>
      <c r="J9" s="10">
        <v>1</v>
      </c>
    </row>
    <row r="10" spans="2:10" ht="30" customHeight="1" x14ac:dyDescent="0.25">
      <c r="B10" s="6">
        <v>5</v>
      </c>
      <c r="C10" t="s">
        <v>60</v>
      </c>
      <c r="D10" t="s">
        <v>73</v>
      </c>
      <c r="E10" t="s">
        <v>83</v>
      </c>
      <c r="F10" t="s">
        <v>93</v>
      </c>
    </row>
    <row r="11" spans="2:10" ht="30" customHeight="1" x14ac:dyDescent="0.25">
      <c r="B11" s="6">
        <v>6</v>
      </c>
      <c r="C11" t="s">
        <v>61</v>
      </c>
      <c r="D11" t="s">
        <v>44</v>
      </c>
      <c r="E11" t="s">
        <v>84</v>
      </c>
      <c r="F11" t="s">
        <v>94</v>
      </c>
    </row>
    <row r="12" spans="2:10" ht="30" customHeight="1" x14ac:dyDescent="0.25">
      <c r="B12" s="6">
        <v>7</v>
      </c>
      <c r="C12" t="s">
        <v>62</v>
      </c>
      <c r="D12" t="s">
        <v>74</v>
      </c>
      <c r="E12" t="s">
        <v>85</v>
      </c>
      <c r="F12" t="s">
        <v>95</v>
      </c>
    </row>
    <row r="13" spans="2:10" ht="30" customHeight="1" x14ac:dyDescent="0.25">
      <c r="B13" s="6">
        <v>8</v>
      </c>
      <c r="C13" t="s">
        <v>63</v>
      </c>
      <c r="D13" t="s">
        <v>45</v>
      </c>
      <c r="E13" t="s">
        <v>86</v>
      </c>
      <c r="F13" t="s">
        <v>96</v>
      </c>
    </row>
    <row r="14" spans="2:10" ht="30" customHeight="1" x14ac:dyDescent="0.25">
      <c r="B14" s="6">
        <v>9</v>
      </c>
      <c r="C14" t="s">
        <v>64</v>
      </c>
      <c r="D14" t="s">
        <v>47</v>
      </c>
      <c r="E14" t="s">
        <v>87</v>
      </c>
      <c r="F14" t="s">
        <v>97</v>
      </c>
    </row>
    <row r="15" spans="2:10" ht="30" customHeight="1" x14ac:dyDescent="0.25">
      <c r="B15" s="6">
        <v>10</v>
      </c>
      <c r="C15" t="s">
        <v>65</v>
      </c>
      <c r="D15" t="s">
        <v>48</v>
      </c>
      <c r="E15" t="s">
        <v>88</v>
      </c>
      <c r="F15" t="s">
        <v>98</v>
      </c>
    </row>
    <row r="16" spans="2:10" ht="30" customHeight="1" x14ac:dyDescent="0.25">
      <c r="B16" s="6">
        <v>11</v>
      </c>
      <c r="C16" t="s">
        <v>66</v>
      </c>
      <c r="D16" t="s">
        <v>75</v>
      </c>
      <c r="E16" t="s">
        <v>89</v>
      </c>
      <c r="F16" t="s">
        <v>99</v>
      </c>
    </row>
    <row r="17" spans="2:6" ht="30" customHeight="1" x14ac:dyDescent="0.25">
      <c r="B17" s="6">
        <v>12</v>
      </c>
      <c r="C17" t="s">
        <v>53</v>
      </c>
      <c r="D17" t="s">
        <v>76</v>
      </c>
      <c r="E17" t="s">
        <v>90</v>
      </c>
      <c r="F17" t="s">
        <v>100</v>
      </c>
    </row>
    <row r="18" spans="2:6" ht="30" customHeight="1" x14ac:dyDescent="0.25">
      <c r="B18" s="6">
        <v>13</v>
      </c>
      <c r="C18" t="s">
        <v>67</v>
      </c>
      <c r="D18" t="s">
        <v>77</v>
      </c>
      <c r="E18" t="s">
        <v>91</v>
      </c>
      <c r="F18"/>
    </row>
  </sheetData>
  <mergeCells count="2">
    <mergeCell ref="B3:I4"/>
    <mergeCell ref="B2:I2"/>
  </mergeCells>
  <dataValidations count="11">
    <dataValidation allowBlank="1" showInputMessage="1" showErrorMessage="1" prompt="Modifique o agregue definiciones de métricas y abreviaturas en la tabla Definiciones y en la tabla Descripción del estado en esta hoja de cálculo. Seleccione la celda J1 para ir a la hoja de cálculo Informe." sqref="A1"/>
    <dataValidation allowBlank="1" showInputMessage="1" showErrorMessage="1" prompt="El título de esta hoja de cálculo se encuentra en esta celda y el subtítulo se muestra en la celda inferior." sqref="B2"/>
    <dataValidation allowBlank="1" showInputMessage="1" showErrorMessage="1" prompt="El subtítulo se muestra en esta celda. Las abreviaturas y definiciones métricas se muestran en la tabla que comienza en la celda B5 y la descripción del estado en la tabla que comienza en la celda H5." sqref="B3"/>
    <dataValidation allowBlank="1" showInputMessage="1" showErrorMessage="1" prompt="Vínculo de navegación a la hoja de cálculo Informe" sqref="J1"/>
    <dataValidation allowBlank="1" showInputMessage="1" showErrorMessage="1" prompt="El número de serie se muestra en la columna con este encabezado." sqref="B5"/>
    <dataValidation allowBlank="1" showInputMessage="1" showErrorMessage="1" prompt="La métrica se muestra en la columna con este encabezado." sqref="C5"/>
    <dataValidation allowBlank="1" showInputMessage="1" showErrorMessage="1" prompt="La abreviatura se muestra en la columna con este encabezado." sqref="D5"/>
    <dataValidation allowBlank="1" showInputMessage="1" showErrorMessage="1" prompt="La descripción se muestra en la columna con este encabezado." sqref="E5 I5"/>
    <dataValidation allowBlank="1" showInputMessage="1" showErrorMessage="1" prompt="La fórmula o valor se muestra en la columna con este encabezado." sqref="F5"/>
    <dataValidation allowBlank="1" showInputMessage="1" showErrorMessage="1" prompt="El color de estado se muestra en la columna con este encabezado." sqref="H5"/>
    <dataValidation allowBlank="1" showInputMessage="1" showErrorMessage="1" prompt="Escriba el límite del valor inferior en orden ascendente en la columna con este encabezado." sqref="J5"/>
  </dataValidations>
  <hyperlinks>
    <hyperlink ref="J1" location="'Informe de rendimiento'!A1" tooltip="Seleccione esta opción para ir a la hoja de cálculo Informe de rendimiento." display="Report"/>
  </hyperlinks>
  <printOptions horizontalCentered="1"/>
  <pageMargins left="0.25" right="0.25" top="0.75" bottom="0.75" header="0.3" footer="0.3"/>
  <pageSetup paperSize="9" fitToHeight="0" orientation="landscape" r:id="rId1"/>
  <headerFooter differentFirst="1" alignWithMargins="0">
    <oddFooter>Page &amp;P of &amp;N</oddFooter>
  </headerFooter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441F60-4722-4C26-9C27-6AAED9860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E7DBB2-F48E-44DF-A408-56350078B7D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4C617DA6-C580-4DB9-837B-E334B7448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TM02897386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Informe de rendimiento</vt:lpstr>
      <vt:lpstr>Definiciones</vt:lpstr>
      <vt:lpstr>'Informe de rendimiento'!Área_de_impresión</vt:lpstr>
      <vt:lpstr>Título1</vt:lpstr>
      <vt:lpstr>Título2</vt:lpstr>
      <vt:lpstr>TítuloDeColumna2</vt:lpstr>
      <vt:lpstr>Definiciones!Títulos_a_imprimir</vt:lpstr>
      <vt:lpstr>'Informe de rendimiento'!Títulos_a_imprimir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2022-02-14T04:41:17Z</dcterms:created>
  <dcterms:modified xsi:type="dcterms:W3CDTF">2022-11-08T10:49:38Z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