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lor\Desktop\Plantillas de excel- Curro\"/>
    </mc:Choice>
  </mc:AlternateContent>
  <xr:revisionPtr revIDLastSave="0" documentId="8_{89C355C9-1D14-4640-AF86-2E2C4E507AA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LCULO UTILIDADES" sheetId="10" r:id="rId1"/>
    <sheet name="Ayuda" sheetId="12" r:id="rId2"/>
  </sheets>
  <definedNames>
    <definedName name="_xlnm._FilterDatabase" localSheetId="0" hidden="1">'CALCULO UTILIDADES'!$A$33:$P$59</definedName>
    <definedName name="Codigos">'CALCULO UTILIDADES'!$A$12:$A$53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9" i="10" l="1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A64" i="10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N53" i="10"/>
  <c r="H53" i="10"/>
  <c r="N52" i="10"/>
  <c r="H52" i="10"/>
  <c r="N51" i="10"/>
  <c r="H51" i="10"/>
  <c r="N50" i="10"/>
  <c r="H50" i="10"/>
  <c r="N49" i="10"/>
  <c r="H49" i="10"/>
  <c r="N48" i="10"/>
  <c r="H48" i="10"/>
  <c r="N47" i="10"/>
  <c r="H47" i="10"/>
  <c r="N46" i="10"/>
  <c r="H46" i="10"/>
  <c r="N45" i="10"/>
  <c r="H45" i="10"/>
  <c r="N44" i="10"/>
  <c r="H44" i="10"/>
  <c r="N43" i="10"/>
  <c r="H43" i="10"/>
  <c r="N42" i="10"/>
  <c r="H42" i="10"/>
  <c r="N41" i="10"/>
  <c r="H41" i="10"/>
  <c r="N40" i="10"/>
  <c r="H40" i="10"/>
  <c r="N39" i="10"/>
  <c r="H39" i="10"/>
  <c r="N38" i="10"/>
  <c r="H38" i="10"/>
  <c r="N37" i="10"/>
  <c r="H37" i="10"/>
  <c r="N36" i="10"/>
  <c r="H36" i="10"/>
  <c r="N35" i="10"/>
  <c r="H35" i="10"/>
  <c r="N34" i="10"/>
  <c r="H34" i="10"/>
  <c r="N33" i="10"/>
  <c r="H33" i="10"/>
  <c r="N32" i="10"/>
  <c r="H32" i="10"/>
  <c r="N31" i="10"/>
  <c r="H31" i="10"/>
  <c r="N30" i="10"/>
  <c r="H30" i="10"/>
  <c r="N29" i="10"/>
  <c r="H29" i="10"/>
  <c r="N28" i="10"/>
  <c r="H28" i="10"/>
  <c r="N27" i="10"/>
  <c r="H27" i="10"/>
  <c r="N26" i="10"/>
  <c r="H26" i="10"/>
  <c r="N25" i="10"/>
  <c r="H25" i="10"/>
  <c r="N24" i="10"/>
  <c r="H24" i="10"/>
  <c r="N23" i="10"/>
  <c r="H23" i="10"/>
  <c r="N22" i="10"/>
  <c r="H22" i="10"/>
  <c r="N21" i="10"/>
  <c r="H21" i="10"/>
  <c r="N20" i="10"/>
  <c r="H20" i="10"/>
  <c r="N19" i="10"/>
  <c r="H19" i="10"/>
  <c r="N18" i="10"/>
  <c r="H18" i="10"/>
  <c r="N17" i="10"/>
  <c r="H17" i="10"/>
  <c r="N16" i="10"/>
  <c r="H16" i="10"/>
  <c r="N15" i="10"/>
  <c r="H15" i="10"/>
  <c r="N14" i="10"/>
  <c r="H14" i="10"/>
  <c r="N13" i="10"/>
  <c r="H13" i="10"/>
  <c r="A13" i="10"/>
  <c r="N12" i="10"/>
  <c r="H12" i="10"/>
  <c r="H79" i="10" s="1"/>
  <c r="C8" i="10"/>
  <c r="I7" i="10"/>
  <c r="L7" i="10" l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50" i="10"/>
  <c r="I46" i="10"/>
  <c r="I42" i="10"/>
  <c r="I38" i="10"/>
  <c r="I34" i="10"/>
  <c r="I30" i="10"/>
  <c r="I26" i="10"/>
  <c r="I53" i="10"/>
  <c r="I49" i="10"/>
  <c r="I45" i="10"/>
  <c r="I41" i="10"/>
  <c r="I37" i="10"/>
  <c r="I33" i="10"/>
  <c r="I29" i="10"/>
  <c r="I25" i="10"/>
  <c r="I52" i="10"/>
  <c r="I48" i="10"/>
  <c r="I44" i="10"/>
  <c r="I40" i="10"/>
  <c r="I36" i="10"/>
  <c r="I32" i="10"/>
  <c r="I28" i="10"/>
  <c r="I24" i="10"/>
  <c r="I47" i="10"/>
  <c r="I31" i="10"/>
  <c r="I23" i="10"/>
  <c r="I22" i="10"/>
  <c r="I18" i="10"/>
  <c r="I14" i="10"/>
  <c r="I51" i="10"/>
  <c r="I35" i="10"/>
  <c r="I21" i="10"/>
  <c r="I17" i="10"/>
  <c r="I13" i="10"/>
  <c r="I43" i="10"/>
  <c r="I27" i="10"/>
  <c r="I19" i="10"/>
  <c r="I39" i="10"/>
  <c r="I20" i="10"/>
  <c r="I16" i="10"/>
  <c r="I12" i="10"/>
  <c r="I15" i="10"/>
  <c r="I6" i="10"/>
  <c r="L6" i="10" l="1"/>
  <c r="J43" i="10"/>
  <c r="J39" i="10"/>
  <c r="J35" i="10"/>
  <c r="J31" i="10"/>
  <c r="K31" i="10" s="1"/>
  <c r="M31" i="10" s="1"/>
  <c r="O31" i="10" s="1"/>
  <c r="P31" i="10" s="1"/>
  <c r="J27" i="10"/>
  <c r="K27" i="10" s="1"/>
  <c r="M27" i="10" s="1"/>
  <c r="O27" i="10" s="1"/>
  <c r="P27" i="10" s="1"/>
  <c r="J78" i="10"/>
  <c r="J74" i="10"/>
  <c r="J70" i="10"/>
  <c r="J66" i="10"/>
  <c r="K66" i="10" s="1"/>
  <c r="M66" i="10" s="1"/>
  <c r="O66" i="10" s="1"/>
  <c r="P66" i="10" s="1"/>
  <c r="J46" i="10"/>
  <c r="J30" i="10"/>
  <c r="J42" i="10"/>
  <c r="J26" i="10"/>
  <c r="J23" i="10"/>
  <c r="J75" i="10"/>
  <c r="J71" i="10"/>
  <c r="J67" i="10"/>
  <c r="J50" i="10"/>
  <c r="J34" i="10"/>
  <c r="J22" i="10"/>
  <c r="K22" i="10" s="1"/>
  <c r="M22" i="10" s="1"/>
  <c r="O22" i="10" s="1"/>
  <c r="P22" i="10" s="1"/>
  <c r="J14" i="10"/>
  <c r="J76" i="10"/>
  <c r="K76" i="10" s="1"/>
  <c r="M76" i="10" s="1"/>
  <c r="O76" i="10" s="1"/>
  <c r="P76" i="10" s="1"/>
  <c r="J72" i="10"/>
  <c r="J68" i="10"/>
  <c r="J64" i="10"/>
  <c r="J38" i="10"/>
  <c r="K38" i="10" s="1"/>
  <c r="M38" i="10" s="1"/>
  <c r="O38" i="10" s="1"/>
  <c r="P38" i="10" s="1"/>
  <c r="J77" i="10"/>
  <c r="J73" i="10"/>
  <c r="J69" i="10"/>
  <c r="K69" i="10" s="1"/>
  <c r="M69" i="10" s="1"/>
  <c r="O69" i="10" s="1"/>
  <c r="P69" i="10" s="1"/>
  <c r="J65" i="10"/>
  <c r="J18" i="10"/>
  <c r="J12" i="10"/>
  <c r="J20" i="10"/>
  <c r="K67" i="10"/>
  <c r="M67" i="10" s="1"/>
  <c r="O67" i="10" s="1"/>
  <c r="P67" i="10" s="1"/>
  <c r="K71" i="10"/>
  <c r="M71" i="10" s="1"/>
  <c r="O71" i="10" s="1"/>
  <c r="P71" i="10" s="1"/>
  <c r="K75" i="10"/>
  <c r="M75" i="10" s="1"/>
  <c r="O75" i="10" s="1"/>
  <c r="P75" i="10" s="1"/>
  <c r="J40" i="10"/>
  <c r="J53" i="10"/>
  <c r="K53" i="10" s="1"/>
  <c r="M53" i="10" s="1"/>
  <c r="O53" i="10" s="1"/>
  <c r="P53" i="10" s="1"/>
  <c r="J44" i="10"/>
  <c r="J52" i="10"/>
  <c r="J48" i="10"/>
  <c r="K48" i="10" s="1"/>
  <c r="M48" i="10" s="1"/>
  <c r="O48" i="10" s="1"/>
  <c r="P48" i="10" s="1"/>
  <c r="J16" i="10"/>
  <c r="K16" i="10" s="1"/>
  <c r="M16" i="10" s="1"/>
  <c r="O16" i="10" s="1"/>
  <c r="P16" i="10" s="1"/>
  <c r="J15" i="10"/>
  <c r="K15" i="10" s="1"/>
  <c r="M15" i="10" s="1"/>
  <c r="O15" i="10" s="1"/>
  <c r="P15" i="10" s="1"/>
  <c r="K18" i="10"/>
  <c r="M18" i="10" s="1"/>
  <c r="O18" i="10" s="1"/>
  <c r="P18" i="10" s="1"/>
  <c r="K52" i="10"/>
  <c r="M52" i="10" s="1"/>
  <c r="O52" i="10" s="1"/>
  <c r="P52" i="10" s="1"/>
  <c r="K64" i="10"/>
  <c r="M64" i="10" s="1"/>
  <c r="O64" i="10" s="1"/>
  <c r="P64" i="10" s="1"/>
  <c r="K68" i="10"/>
  <c r="M68" i="10" s="1"/>
  <c r="O68" i="10" s="1"/>
  <c r="P68" i="10" s="1"/>
  <c r="K72" i="10"/>
  <c r="M72" i="10" s="1"/>
  <c r="O72" i="10" s="1"/>
  <c r="P72" i="10" s="1"/>
  <c r="K12" i="10"/>
  <c r="K14" i="10"/>
  <c r="M14" i="10" s="1"/>
  <c r="O14" i="10" s="1"/>
  <c r="P14" i="10" s="1"/>
  <c r="K34" i="10"/>
  <c r="M34" i="10" s="1"/>
  <c r="O34" i="10" s="1"/>
  <c r="P34" i="10" s="1"/>
  <c r="J25" i="10"/>
  <c r="J29" i="10"/>
  <c r="K29" i="10" s="1"/>
  <c r="M29" i="10" s="1"/>
  <c r="O29" i="10" s="1"/>
  <c r="P29" i="10" s="1"/>
  <c r="J33" i="10"/>
  <c r="J13" i="10"/>
  <c r="K43" i="10"/>
  <c r="M43" i="10" s="1"/>
  <c r="O43" i="10" s="1"/>
  <c r="P43" i="10" s="1"/>
  <c r="K35" i="10"/>
  <c r="M35" i="10" s="1"/>
  <c r="O35" i="10" s="1"/>
  <c r="P35" i="10" s="1"/>
  <c r="K40" i="10"/>
  <c r="M40" i="10" s="1"/>
  <c r="O40" i="10" s="1"/>
  <c r="P40" i="10" s="1"/>
  <c r="K25" i="10"/>
  <c r="M25" i="10" s="1"/>
  <c r="O25" i="10" s="1"/>
  <c r="P25" i="10" s="1"/>
  <c r="K26" i="10"/>
  <c r="M26" i="10" s="1"/>
  <c r="O26" i="10" s="1"/>
  <c r="P26" i="10" s="1"/>
  <c r="K42" i="10"/>
  <c r="M42" i="10" s="1"/>
  <c r="O42" i="10" s="1"/>
  <c r="P42" i="10" s="1"/>
  <c r="K65" i="10"/>
  <c r="M65" i="10" s="1"/>
  <c r="O65" i="10" s="1"/>
  <c r="P65" i="10" s="1"/>
  <c r="K73" i="10"/>
  <c r="M73" i="10" s="1"/>
  <c r="O73" i="10" s="1"/>
  <c r="P73" i="10" s="1"/>
  <c r="K77" i="10"/>
  <c r="M77" i="10" s="1"/>
  <c r="O77" i="10" s="1"/>
  <c r="P77" i="10" s="1"/>
  <c r="J41" i="10"/>
  <c r="K41" i="10" s="1"/>
  <c r="M41" i="10" s="1"/>
  <c r="O41" i="10" s="1"/>
  <c r="P41" i="10" s="1"/>
  <c r="J45" i="10"/>
  <c r="J49" i="10"/>
  <c r="K49" i="10" s="1"/>
  <c r="M49" i="10" s="1"/>
  <c r="O49" i="10" s="1"/>
  <c r="P49" i="10" s="1"/>
  <c r="J17" i="10"/>
  <c r="K17" i="10"/>
  <c r="M17" i="10" s="1"/>
  <c r="O17" i="10" s="1"/>
  <c r="P17" i="10" s="1"/>
  <c r="K33" i="10"/>
  <c r="M33" i="10" s="1"/>
  <c r="O33" i="10" s="1"/>
  <c r="P33" i="10" s="1"/>
  <c r="K50" i="10"/>
  <c r="M50" i="10" s="1"/>
  <c r="O50" i="10" s="1"/>
  <c r="P50" i="10" s="1"/>
  <c r="J37" i="10"/>
  <c r="K37" i="10" s="1"/>
  <c r="M37" i="10" s="1"/>
  <c r="O37" i="10" s="1"/>
  <c r="P37" i="10" s="1"/>
  <c r="J36" i="10"/>
  <c r="K36" i="10" s="1"/>
  <c r="M36" i="10" s="1"/>
  <c r="O36" i="10" s="1"/>
  <c r="P36" i="10" s="1"/>
  <c r="J21" i="10"/>
  <c r="K21" i="10" s="1"/>
  <c r="M21" i="10" s="1"/>
  <c r="O21" i="10" s="1"/>
  <c r="P21" i="10" s="1"/>
  <c r="K20" i="10"/>
  <c r="M20" i="10" s="1"/>
  <c r="O20" i="10" s="1"/>
  <c r="P20" i="10" s="1"/>
  <c r="J24" i="10"/>
  <c r="K24" i="10" s="1"/>
  <c r="M24" i="10" s="1"/>
  <c r="O24" i="10" s="1"/>
  <c r="P24" i="10" s="1"/>
  <c r="J47" i="10"/>
  <c r="K47" i="10" s="1"/>
  <c r="M47" i="10" s="1"/>
  <c r="O47" i="10" s="1"/>
  <c r="P47" i="10" s="1"/>
  <c r="J28" i="10"/>
  <c r="J51" i="10"/>
  <c r="K51" i="10" s="1"/>
  <c r="M51" i="10" s="1"/>
  <c r="O51" i="10" s="1"/>
  <c r="P51" i="10" s="1"/>
  <c r="J32" i="10"/>
  <c r="K32" i="10" s="1"/>
  <c r="M32" i="10" s="1"/>
  <c r="O32" i="10" s="1"/>
  <c r="P32" i="10" s="1"/>
  <c r="J19" i="10"/>
  <c r="K19" i="10" s="1"/>
  <c r="M19" i="10" s="1"/>
  <c r="O19" i="10" s="1"/>
  <c r="P19" i="10" s="1"/>
  <c r="K39" i="10"/>
  <c r="M39" i="10" s="1"/>
  <c r="O39" i="10" s="1"/>
  <c r="P39" i="10" s="1"/>
  <c r="K13" i="10"/>
  <c r="M13" i="10" s="1"/>
  <c r="O13" i="10" s="1"/>
  <c r="P13" i="10" s="1"/>
  <c r="K23" i="10"/>
  <c r="M23" i="10" s="1"/>
  <c r="O23" i="10" s="1"/>
  <c r="P23" i="10" s="1"/>
  <c r="K28" i="10"/>
  <c r="M28" i="10" s="1"/>
  <c r="O28" i="10" s="1"/>
  <c r="P28" i="10" s="1"/>
  <c r="K44" i="10"/>
  <c r="M44" i="10" s="1"/>
  <c r="O44" i="10" s="1"/>
  <c r="P44" i="10" s="1"/>
  <c r="K45" i="10"/>
  <c r="M45" i="10" s="1"/>
  <c r="O45" i="10" s="1"/>
  <c r="P45" i="10" s="1"/>
  <c r="K30" i="10"/>
  <c r="M30" i="10" s="1"/>
  <c r="O30" i="10" s="1"/>
  <c r="P30" i="10" s="1"/>
  <c r="K46" i="10"/>
  <c r="M46" i="10" s="1"/>
  <c r="O46" i="10" s="1"/>
  <c r="P46" i="10" s="1"/>
  <c r="K70" i="10"/>
  <c r="M70" i="10" s="1"/>
  <c r="O70" i="10" s="1"/>
  <c r="P70" i="10" s="1"/>
  <c r="K74" i="10"/>
  <c r="M74" i="10" s="1"/>
  <c r="O74" i="10" s="1"/>
  <c r="P74" i="10" s="1"/>
  <c r="K78" i="10"/>
  <c r="M78" i="10" s="1"/>
  <c r="O78" i="10" s="1"/>
  <c r="P78" i="10" s="1"/>
  <c r="K79" i="10" l="1"/>
  <c r="M12" i="10"/>
  <c r="P59" i="10"/>
  <c r="P79" i="10"/>
  <c r="P81" i="10" s="1"/>
  <c r="M79" i="10" l="1"/>
  <c r="O12" i="10"/>
  <c r="P1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www.excelnegocios.com</author>
  </authors>
  <commentList>
    <comment ref="C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www.excelnegocios.com:</t>
        </r>
        <r>
          <rPr>
            <sz val="9"/>
            <color indexed="81"/>
            <rFont val="Tahoma"/>
            <family val="2"/>
          </rPr>
          <t xml:space="preserve">
Renta Neta antes de impuesto.</t>
        </r>
      </text>
    </comment>
    <comment ref="C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www.excelnegocios.com:</t>
        </r>
        <r>
          <rPr>
            <sz val="9"/>
            <color indexed="81"/>
            <rFont val="Tahoma"/>
            <family val="2"/>
          </rPr>
          <t xml:space="preserve">
10% Empresas pesqueras, telecomunicaciones e industriales.
 8%  Mineras, empresas comerciales y restaurantes.
 5%  Otras actividades.  </t>
        </r>
      </text>
    </comment>
  </commentList>
</comments>
</file>

<file path=xl/sharedStrings.xml><?xml version="1.0" encoding="utf-8"?>
<sst xmlns="http://schemas.openxmlformats.org/spreadsheetml/2006/main" count="135" uniqueCount="94">
  <si>
    <t>RENTA NETA IMPONIBLE S/.</t>
  </si>
  <si>
    <t>TOTAL REMUNER. PAGADAS</t>
  </si>
  <si>
    <t>FACTOR INGRESOS</t>
  </si>
  <si>
    <t>% DE PARTICIPACIÓN</t>
  </si>
  <si>
    <t>TOTAL DE DÍAS TRABAJADOS</t>
  </si>
  <si>
    <t>FACTOR DÍAS</t>
  </si>
  <si>
    <t>MONTO DE PARTICIPACIÓN S/.</t>
  </si>
  <si>
    <t>Nº</t>
  </si>
  <si>
    <t>DOCUMENTO</t>
  </si>
  <si>
    <t>APELLIDOS Y NOMBRES</t>
  </si>
  <si>
    <t>FECHA
INGRESO</t>
  </si>
  <si>
    <t>FECHA 
CESE</t>
  </si>
  <si>
    <t>BASICO</t>
  </si>
  <si>
    <t>DIAS</t>
  </si>
  <si>
    <t>INGRESOS</t>
  </si>
  <si>
    <t>POR DIAS</t>
  </si>
  <si>
    <t>POR INGRESOS</t>
  </si>
  <si>
    <t>UTILIDAD CALCULADA</t>
  </si>
  <si>
    <t>INTERES</t>
  </si>
  <si>
    <t>TOTAL UTILIDAD</t>
  </si>
  <si>
    <t>LIMITE</t>
  </si>
  <si>
    <t>EVAL.</t>
  </si>
  <si>
    <t>TOTAL UTILIDAD FINAL</t>
  </si>
  <si>
    <t>IRIS CAROLINA GALVEZ LOPEZ</t>
  </si>
  <si>
    <t>-</t>
  </si>
  <si>
    <t>LAURA BRENDA PIERINA GARCIA GUEVARA</t>
  </si>
  <si>
    <t>SAMANTHA GARCIA JUNCO</t>
  </si>
  <si>
    <t>MONICA BEATRIZ GARCIA VILLACORTA</t>
  </si>
  <si>
    <t>DANY EDDY GAVILAN CALLE</t>
  </si>
  <si>
    <t>LINDA PAMELA GIL GONZALEZ</t>
  </si>
  <si>
    <t>CRISTHIAN BENJAMIN GOMEZ RIOS</t>
  </si>
  <si>
    <t>GRECIA DEL ROSARIO GUILLEN ROCA</t>
  </si>
  <si>
    <t>ROLY JAVIER GUTARRA ROMERO</t>
  </si>
  <si>
    <t>RAUL HEREDIA BENAVIDES</t>
  </si>
  <si>
    <t>EDWIN HUALPA CUTIPA</t>
  </si>
  <si>
    <t>PATRICIA RAQUEL HUAMAN CHIPANA</t>
  </si>
  <si>
    <t>07260166</t>
  </si>
  <si>
    <t>NORMA SILVIA HUAMAN HUILLCA</t>
  </si>
  <si>
    <t>EDITH KARINA HUANCA FLORES</t>
  </si>
  <si>
    <t>LEAO BUTRON GOTUZZO</t>
  </si>
  <si>
    <t>JUAN PEREZ CORREA</t>
  </si>
  <si>
    <t>JOSE MIGUEL MIRANDA FLORES</t>
  </si>
  <si>
    <t>WALDIR SAENZ ARCE BARSAYA</t>
  </si>
  <si>
    <t>GERSON PAOLO GUERRERO PERALTA</t>
  </si>
  <si>
    <t>VICTOR MANUEL JUAREZ TESEN</t>
  </si>
  <si>
    <t>KATTIA AURISTELA BECERRA JUAREZ</t>
  </si>
  <si>
    <t>VALDIVIESO VELARDE HELDER YOMER</t>
  </si>
  <si>
    <t>LEÓN ARANGURÍ ALEXANDER ESTUARDO</t>
  </si>
  <si>
    <t>MALPICA DIAZ WILLIAM JOSE</t>
  </si>
  <si>
    <t>CASTILLO NUREÑA CARLOS ADRIAN</t>
  </si>
  <si>
    <t>ACUÑA PASTOR LENIN MELNIKOV</t>
  </si>
  <si>
    <t>RODRIGUEZ GARCIA JULISSA RAQUEL</t>
  </si>
  <si>
    <t>URQUIAGA CUBA MARIA TERESA</t>
  </si>
  <si>
    <t>SEBASTIAN LOZANO WILLI ARNALDO</t>
  </si>
  <si>
    <t>VARAS CUSTODIO MIRIAM JANET</t>
  </si>
  <si>
    <t>ALVARADO RODRIGUEZ WILINTON MANUEL</t>
  </si>
  <si>
    <t>03658464</t>
  </si>
  <si>
    <t>ESCOBEDO PAREDES CINDY CHERYL</t>
  </si>
  <si>
    <t>MOSTACERO APONTE PAOLA DEL PILAR</t>
  </si>
  <si>
    <t>NAVARRETE FLORES JUAN ALONSO</t>
  </si>
  <si>
    <t>HILARIO MENDEZ ADOLFO EDUARDO</t>
  </si>
  <si>
    <t>JUAN GUILLERMO CUADRADO</t>
  </si>
  <si>
    <t>LIENDO BODERO LUZ MARIA</t>
  </si>
  <si>
    <t>CABRERA MARCELO JUAN ALEJANDRO</t>
  </si>
  <si>
    <t>LOPEZ LAU LUCIANA MARIA</t>
  </si>
  <si>
    <t>VARGAS VENTURA NILTHON WILFREDO</t>
  </si>
  <si>
    <t>HERNANDEZ RAMOS CINDY ANABEL</t>
  </si>
  <si>
    <t>CARRILLOS FERNANDEZ CARLOS ENRIQUE</t>
  </si>
  <si>
    <t>GERENTES</t>
  </si>
  <si>
    <t>Marco Antonio Alvarez Echaiz</t>
  </si>
  <si>
    <t>Carlos Alberto Gonzales Camargo</t>
  </si>
  <si>
    <t>Fernando Romero Belismelis</t>
  </si>
  <si>
    <t>Julio Mayanz csato</t>
  </si>
  <si>
    <t xml:space="preserve">Antenor Rafael Aysanoa Pasco </t>
  </si>
  <si>
    <t>Victor Hugo Calero Manrique</t>
  </si>
  <si>
    <t>Maria Josefina Elisa De Asin Zarak</t>
  </si>
  <si>
    <t>Jesús Arturo de los Rios Ochoa</t>
  </si>
  <si>
    <t>Luis Fernando Jaguande Pierobon</t>
  </si>
  <si>
    <t>Shila Elizabeth Lem Vasquez</t>
  </si>
  <si>
    <t>Walter Malaga Suarez</t>
  </si>
  <si>
    <t>Julio Cesar Olivera Vega</t>
  </si>
  <si>
    <t>Otto Gonzalo Paredes Ascuña</t>
  </si>
  <si>
    <t>Paul Enrique Soria Sanchez</t>
  </si>
  <si>
    <t>Rooth Risler Carl Gustav</t>
  </si>
  <si>
    <t>Llene valores en las celdas de color</t>
  </si>
  <si>
    <t>Instrucciones:</t>
  </si>
  <si>
    <t>Los datos que debes llenar en la planilla son:</t>
  </si>
  <si>
    <t>Calculo PTU</t>
  </si>
  <si>
    <t>CÁLCULO DE PTU</t>
  </si>
  <si>
    <t>Está plantilla de excel muestra cómo calcular la participación de utilidades (PTU)</t>
  </si>
  <si>
    <t>- Seguidamente, mediante la lista desplegable elige el porcentaje de participación, el cuál dependerá del rubro de la empresa.</t>
  </si>
  <si>
    <t xml:space="preserve">- En primer lugar, debes rellenar los datos correspondientes a la Renta Neta Imponible.
</t>
  </si>
  <si>
    <t>- Finalmente, agrega toda la información referente a cada trabajador. En este caso, debes especificar, nombre y apellido de cada trabajador, numero de identificación, fecha de ingreso, sueldo base y días.</t>
  </si>
  <si>
    <t>- Se debe recalcar que en este caso, existen uno datos introducidos en el excel, pero se hace como una referencia, se pueden cambiar sin problemas.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</si>
</sst>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6" formatCode="_ * #,##0.00000000_ ;_ * \-#,##0.00000000_ ;_ * &quot;-&quot;??_ ;_ @_ "/>
    <numFmt numFmtId="167" formatCode="_ * #,##0_ ;_ * \-#,##0_ ;_ * &quot;-&quot;??_ ;_ @_ "/>
    <numFmt numFmtId="168" formatCode="#,##0.00_);\-#,##0.00"/>
  </numFmts>
  <fonts count="3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Calibri"/>
      <family val="2"/>
      <scheme val="minor"/>
    </font>
    <font>
      <sz val="10"/>
      <color indexed="30"/>
      <name val="MS Sans Serif"/>
      <family val="2"/>
    </font>
    <font>
      <sz val="10"/>
      <color indexed="10"/>
      <name val="MS Sans Serif"/>
      <family val="2"/>
    </font>
    <font>
      <b/>
      <sz val="9.9499999999999993"/>
      <color indexed="18"/>
      <name val="Tahoma"/>
      <family val="2"/>
    </font>
    <font>
      <sz val="8"/>
      <color indexed="8"/>
      <name val="MS Sans Serif"/>
      <family val="2"/>
    </font>
    <font>
      <sz val="19"/>
      <color theme="0"/>
      <name val="Arial Black"/>
      <family val="2"/>
    </font>
    <font>
      <sz val="8"/>
      <color indexed="8"/>
      <name val="Tahoma"/>
      <family val="2"/>
    </font>
    <font>
      <b/>
      <sz val="8"/>
      <color indexed="30"/>
      <name val="TAHOMA"/>
      <family val="2"/>
    </font>
    <font>
      <b/>
      <sz val="8"/>
      <color indexed="10"/>
      <name val="TAHOMA"/>
      <family val="2"/>
    </font>
    <font>
      <b/>
      <sz val="10"/>
      <color rgb="FF00206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5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53"/>
      <name val="Calibri"/>
      <family val="2"/>
      <scheme val="minor"/>
    </font>
    <font>
      <sz val="10"/>
      <color indexed="60"/>
      <name val="Calibri"/>
      <family val="2"/>
      <scheme val="minor"/>
    </font>
    <font>
      <sz val="8.0500000000000007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8"/>
      <color theme="0"/>
      <name val="Trebuchet MS"/>
      <family val="2"/>
    </font>
    <font>
      <b/>
      <u/>
      <sz val="1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164" fontId="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1" applyFill="1" applyBorder="1" applyAlignment="1" applyProtection="1"/>
    <xf numFmtId="0" fontId="3" fillId="0" borderId="0" xfId="3" applyAlignment="1">
      <alignment vertical="center"/>
    </xf>
    <xf numFmtId="14" fontId="5" fillId="0" borderId="0" xfId="3" applyNumberFormat="1" applyFont="1" applyAlignment="1">
      <alignment horizontal="center" vertical="center"/>
    </xf>
    <xf numFmtId="14" fontId="6" fillId="0" borderId="0" xfId="3" applyNumberFormat="1" applyFont="1" applyAlignment="1">
      <alignment horizontal="center" vertical="center"/>
    </xf>
    <xf numFmtId="0" fontId="3" fillId="0" borderId="0" xfId="3" applyAlignment="1">
      <alignment horizontal="center" vertical="center"/>
    </xf>
    <xf numFmtId="164" fontId="0" fillId="0" borderId="0" xfId="4" applyFont="1" applyFill="1" applyBorder="1" applyAlignment="1" applyProtection="1">
      <alignment vertical="center"/>
    </xf>
    <xf numFmtId="0" fontId="8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4" fontId="11" fillId="0" borderId="0" xfId="3" applyNumberFormat="1" applyFont="1" applyAlignment="1">
      <alignment horizontal="center" vertical="center"/>
    </xf>
    <xf numFmtId="14" fontId="12" fillId="0" borderId="0" xfId="3" applyNumberFormat="1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3" fillId="0" borderId="0" xfId="3" applyFont="1" applyAlignment="1" applyProtection="1">
      <alignment vertical="center"/>
      <protection hidden="1"/>
    </xf>
    <xf numFmtId="0" fontId="1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164" fontId="17" fillId="0" borderId="0" xfId="4" applyFont="1" applyFill="1" applyBorder="1" applyAlignment="1" applyProtection="1">
      <alignment horizontal="center" vertical="center"/>
    </xf>
    <xf numFmtId="0" fontId="18" fillId="0" borderId="0" xfId="3" applyFont="1" applyAlignment="1">
      <alignment horizontal="center" vertical="center"/>
    </xf>
    <xf numFmtId="164" fontId="14" fillId="0" borderId="0" xfId="3" applyNumberFormat="1" applyFont="1" applyAlignment="1">
      <alignment vertical="center"/>
    </xf>
    <xf numFmtId="4" fontId="18" fillId="0" borderId="0" xfId="3" applyNumberFormat="1" applyFont="1" applyAlignment="1">
      <alignment vertical="center"/>
    </xf>
    <xf numFmtId="164" fontId="17" fillId="0" borderId="7" xfId="4" applyFont="1" applyFill="1" applyBorder="1" applyAlignment="1" applyProtection="1">
      <alignment horizontal="center" vertical="center"/>
    </xf>
    <xf numFmtId="0" fontId="19" fillId="0" borderId="0" xfId="3" applyFont="1" applyAlignment="1">
      <alignment vertical="center"/>
    </xf>
    <xf numFmtId="14" fontId="20" fillId="0" borderId="0" xfId="3" applyNumberFormat="1" applyFont="1" applyAlignment="1">
      <alignment horizontal="center" vertical="center"/>
    </xf>
    <xf numFmtId="14" fontId="16" fillId="0" borderId="0" xfId="3" applyNumberFormat="1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14" fillId="0" borderId="8" xfId="3" applyFont="1" applyBorder="1" applyAlignment="1">
      <alignment vertical="center"/>
    </xf>
    <xf numFmtId="1" fontId="17" fillId="2" borderId="0" xfId="3" applyNumberFormat="1" applyFont="1" applyFill="1" applyAlignment="1">
      <alignment horizontal="center" vertical="center"/>
    </xf>
    <xf numFmtId="164" fontId="14" fillId="2" borderId="0" xfId="4" applyFont="1" applyFill="1" applyAlignment="1">
      <alignment vertical="center"/>
    </xf>
    <xf numFmtId="164" fontId="14" fillId="2" borderId="7" xfId="4" applyFont="1" applyFill="1" applyBorder="1" applyAlignment="1">
      <alignment horizontal="right" vertical="center"/>
    </xf>
    <xf numFmtId="164" fontId="14" fillId="2" borderId="0" xfId="4" applyFont="1" applyFill="1" applyBorder="1" applyAlignment="1">
      <alignment horizontal="right" vertical="center"/>
    </xf>
    <xf numFmtId="164" fontId="14" fillId="2" borderId="14" xfId="4" applyFont="1" applyFill="1" applyBorder="1" applyAlignment="1">
      <alignment horizontal="right" vertical="center"/>
    </xf>
    <xf numFmtId="164" fontId="23" fillId="2" borderId="0" xfId="3" applyNumberFormat="1" applyFont="1" applyFill="1" applyAlignment="1">
      <alignment vertical="center"/>
    </xf>
    <xf numFmtId="0" fontId="23" fillId="2" borderId="0" xfId="3" applyFont="1" applyFill="1" applyAlignment="1">
      <alignment horizontal="center" vertical="center"/>
    </xf>
    <xf numFmtId="164" fontId="17" fillId="2" borderId="7" xfId="4" applyFont="1" applyFill="1" applyBorder="1" applyAlignment="1">
      <alignment horizontal="center" vertical="center"/>
    </xf>
    <xf numFmtId="0" fontId="14" fillId="2" borderId="0" xfId="3" applyFont="1" applyFill="1" applyAlignment="1">
      <alignment vertical="center"/>
    </xf>
    <xf numFmtId="14" fontId="16" fillId="2" borderId="0" xfId="3" applyNumberFormat="1" applyFont="1" applyFill="1" applyAlignment="1">
      <alignment horizontal="center" vertical="center"/>
    </xf>
    <xf numFmtId="164" fontId="14" fillId="2" borderId="15" xfId="4" applyFont="1" applyFill="1" applyBorder="1" applyAlignment="1">
      <alignment horizontal="right" vertical="center"/>
    </xf>
    <xf numFmtId="0" fontId="16" fillId="2" borderId="0" xfId="3" applyFont="1" applyFill="1" applyAlignment="1">
      <alignment horizontal="center" vertical="center"/>
    </xf>
    <xf numFmtId="164" fontId="17" fillId="2" borderId="0" xfId="4" applyFont="1" applyFill="1" applyBorder="1" applyAlignment="1">
      <alignment horizontal="center" vertical="center"/>
    </xf>
    <xf numFmtId="0" fontId="16" fillId="2" borderId="0" xfId="3" applyFont="1" applyFill="1" applyAlignment="1">
      <alignment vertical="center"/>
    </xf>
    <xf numFmtId="1" fontId="14" fillId="2" borderId="0" xfId="3" applyNumberFormat="1" applyFont="1" applyFill="1" applyAlignment="1">
      <alignment horizontal="center" vertical="center"/>
    </xf>
    <xf numFmtId="14" fontId="20" fillId="2" borderId="0" xfId="3" applyNumberFormat="1" applyFont="1" applyFill="1" applyAlignment="1">
      <alignment horizontal="center" vertical="center"/>
    </xf>
    <xf numFmtId="164" fontId="14" fillId="2" borderId="0" xfId="4" applyFont="1" applyFill="1" applyAlignment="1">
      <alignment horizontal="right" vertical="center"/>
    </xf>
    <xf numFmtId="1" fontId="24" fillId="2" borderId="17" xfId="3" applyNumberFormat="1" applyFont="1" applyFill="1" applyBorder="1" applyAlignment="1">
      <alignment horizontal="center" vertical="center"/>
    </xf>
    <xf numFmtId="0" fontId="21" fillId="2" borderId="17" xfId="3" applyFont="1" applyFill="1" applyBorder="1" applyAlignment="1">
      <alignment horizontal="center" vertical="center"/>
    </xf>
    <xf numFmtId="0" fontId="21" fillId="2" borderId="17" xfId="3" applyFont="1" applyFill="1" applyBorder="1" applyAlignment="1">
      <alignment vertical="center"/>
    </xf>
    <xf numFmtId="14" fontId="25" fillId="2" borderId="17" xfId="3" applyNumberFormat="1" applyFont="1" applyFill="1" applyBorder="1" applyAlignment="1">
      <alignment horizontal="center" vertical="center"/>
    </xf>
    <xf numFmtId="14" fontId="21" fillId="2" borderId="17" xfId="3" applyNumberFormat="1" applyFont="1" applyFill="1" applyBorder="1" applyAlignment="1">
      <alignment horizontal="center" vertical="center"/>
    </xf>
    <xf numFmtId="164" fontId="4" fillId="2" borderId="17" xfId="4" applyFont="1" applyFill="1" applyBorder="1" applyAlignment="1">
      <alignment vertical="center"/>
    </xf>
    <xf numFmtId="1" fontId="4" fillId="2" borderId="17" xfId="3" applyNumberFormat="1" applyFont="1" applyFill="1" applyBorder="1" applyAlignment="1">
      <alignment horizontal="center" vertical="center"/>
    </xf>
    <xf numFmtId="164" fontId="4" fillId="2" borderId="17" xfId="4" applyFont="1" applyFill="1" applyBorder="1" applyAlignment="1">
      <alignment horizontal="right" vertical="center"/>
    </xf>
    <xf numFmtId="164" fontId="4" fillId="2" borderId="18" xfId="4" applyFont="1" applyFill="1" applyBorder="1" applyAlignment="1">
      <alignment horizontal="right" vertical="center"/>
    </xf>
    <xf numFmtId="164" fontId="26" fillId="2" borderId="17" xfId="3" applyNumberFormat="1" applyFont="1" applyFill="1" applyBorder="1" applyAlignment="1">
      <alignment vertical="center"/>
    </xf>
    <xf numFmtId="0" fontId="26" fillId="2" borderId="17" xfId="3" applyFont="1" applyFill="1" applyBorder="1" applyAlignment="1">
      <alignment horizontal="center" vertical="center"/>
    </xf>
    <xf numFmtId="164" fontId="24" fillId="2" borderId="17" xfId="4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164" fontId="14" fillId="2" borderId="19" xfId="4" applyFont="1" applyFill="1" applyBorder="1" applyAlignment="1">
      <alignment horizontal="right" vertical="center"/>
    </xf>
    <xf numFmtId="1" fontId="17" fillId="0" borderId="0" xfId="3" applyNumberFormat="1" applyFont="1" applyAlignment="1">
      <alignment horizontal="center" vertical="center"/>
    </xf>
    <xf numFmtId="0" fontId="16" fillId="0" borderId="0" xfId="3" applyFont="1" applyAlignment="1">
      <alignment vertical="center"/>
    </xf>
    <xf numFmtId="164" fontId="14" fillId="0" borderId="0" xfId="4" applyFont="1" applyAlignment="1">
      <alignment vertical="center"/>
    </xf>
    <xf numFmtId="1" fontId="14" fillId="0" borderId="0" xfId="3" applyNumberFormat="1" applyFont="1" applyAlignment="1">
      <alignment horizontal="center" vertical="center"/>
    </xf>
    <xf numFmtId="164" fontId="14" fillId="0" borderId="0" xfId="4" applyFont="1" applyAlignment="1">
      <alignment horizontal="right" vertical="center"/>
    </xf>
    <xf numFmtId="164" fontId="14" fillId="0" borderId="0" xfId="4" applyFont="1" applyFill="1" applyBorder="1" applyAlignment="1">
      <alignment horizontal="right" vertical="center"/>
    </xf>
    <xf numFmtId="164" fontId="14" fillId="0" borderId="0" xfId="4" applyFont="1" applyBorder="1" applyAlignment="1">
      <alignment horizontal="right" vertical="center"/>
    </xf>
    <xf numFmtId="164" fontId="14" fillId="4" borderId="15" xfId="4" applyFont="1" applyFill="1" applyBorder="1" applyAlignment="1">
      <alignment horizontal="right" vertical="center"/>
    </xf>
    <xf numFmtId="164" fontId="23" fillId="0" borderId="0" xfId="3" applyNumberFormat="1" applyFont="1" applyAlignment="1">
      <alignment vertical="center"/>
    </xf>
    <xf numFmtId="0" fontId="23" fillId="0" borderId="0" xfId="3" applyFont="1" applyAlignment="1">
      <alignment horizontal="center" vertical="center"/>
    </xf>
    <xf numFmtId="164" fontId="17" fillId="0" borderId="0" xfId="4" applyFont="1" applyFill="1" applyBorder="1" applyAlignment="1">
      <alignment horizontal="center" vertical="center"/>
    </xf>
    <xf numFmtId="0" fontId="27" fillId="0" borderId="0" xfId="3" applyFont="1" applyAlignment="1">
      <alignment vertical="center"/>
    </xf>
    <xf numFmtId="1" fontId="27" fillId="5" borderId="0" xfId="3" applyNumberFormat="1" applyFont="1" applyFill="1" applyAlignment="1">
      <alignment horizontal="center" vertical="center"/>
    </xf>
    <xf numFmtId="164" fontId="27" fillId="5" borderId="0" xfId="4" applyFont="1" applyFill="1" applyAlignment="1">
      <alignment horizontal="right" vertical="center"/>
    </xf>
    <xf numFmtId="164" fontId="17" fillId="6" borderId="0" xfId="4" applyFont="1" applyFill="1" applyBorder="1" applyAlignment="1">
      <alignment horizontal="center" vertical="center"/>
    </xf>
    <xf numFmtId="164" fontId="24" fillId="0" borderId="0" xfId="4" applyFont="1" applyAlignment="1">
      <alignment horizontal="right" vertical="center"/>
    </xf>
    <xf numFmtId="164" fontId="4" fillId="0" borderId="0" xfId="3" applyNumberFormat="1" applyFont="1" applyAlignment="1">
      <alignment vertical="center"/>
    </xf>
    <xf numFmtId="164" fontId="4" fillId="0" borderId="18" xfId="3" applyNumberFormat="1" applyFont="1" applyBorder="1" applyAlignment="1">
      <alignment vertical="center"/>
    </xf>
    <xf numFmtId="1" fontId="27" fillId="0" borderId="0" xfId="3" applyNumberFormat="1" applyFont="1" applyAlignment="1">
      <alignment horizontal="center" vertical="center"/>
    </xf>
    <xf numFmtId="164" fontId="27" fillId="0" borderId="0" xfId="4" applyFont="1" applyAlignment="1">
      <alignment horizontal="right" vertical="center"/>
    </xf>
    <xf numFmtId="168" fontId="14" fillId="0" borderId="0" xfId="3" applyNumberFormat="1" applyFont="1" applyAlignment="1">
      <alignment horizontal="right" vertical="center"/>
    </xf>
    <xf numFmtId="0" fontId="14" fillId="0" borderId="0" xfId="3" applyFont="1" applyAlignment="1">
      <alignment horizontal="center" vertical="center"/>
    </xf>
    <xf numFmtId="164" fontId="14" fillId="0" borderId="0" xfId="4" applyFont="1" applyFill="1" applyBorder="1" applyAlignment="1" applyProtection="1">
      <alignment vertical="center"/>
    </xf>
    <xf numFmtId="168" fontId="28" fillId="0" borderId="0" xfId="3" applyNumberFormat="1" applyFont="1" applyAlignment="1">
      <alignment horizontal="right" vertical="center"/>
    </xf>
    <xf numFmtId="0" fontId="4" fillId="0" borderId="0" xfId="3" applyFont="1" applyAlignment="1">
      <alignment vertical="center"/>
    </xf>
    <xf numFmtId="0" fontId="1" fillId="2" borderId="0" xfId="1" applyFill="1" applyBorder="1" applyAlignment="1" applyProtection="1">
      <alignment vertical="center"/>
    </xf>
    <xf numFmtId="1" fontId="17" fillId="3" borderId="0" xfId="3" applyNumberFormat="1" applyFont="1" applyFill="1" applyAlignment="1">
      <alignment horizontal="center" vertical="center"/>
    </xf>
    <xf numFmtId="0" fontId="14" fillId="3" borderId="7" xfId="3" applyFont="1" applyFill="1" applyBorder="1" applyAlignment="1">
      <alignment horizontal="center" vertical="center"/>
    </xf>
    <xf numFmtId="164" fontId="14" fillId="3" borderId="0" xfId="4" applyFont="1" applyFill="1" applyAlignment="1">
      <alignment vertical="center"/>
    </xf>
    <xf numFmtId="14" fontId="17" fillId="3" borderId="7" xfId="3" applyNumberFormat="1" applyFont="1" applyFill="1" applyBorder="1" applyAlignment="1">
      <alignment horizontal="center" vertical="center"/>
    </xf>
    <xf numFmtId="14" fontId="16" fillId="3" borderId="7" xfId="3" applyNumberFormat="1" applyFont="1" applyFill="1" applyBorder="1" applyAlignment="1">
      <alignment horizontal="center" vertical="center"/>
    </xf>
    <xf numFmtId="164" fontId="14" fillId="3" borderId="7" xfId="4" applyFont="1" applyFill="1" applyBorder="1" applyAlignment="1">
      <alignment vertical="center"/>
    </xf>
    <xf numFmtId="1" fontId="14" fillId="3" borderId="7" xfId="3" applyNumberFormat="1" applyFont="1" applyFill="1" applyBorder="1" applyAlignment="1">
      <alignment horizontal="center"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14" fontId="17" fillId="3" borderId="0" xfId="3" applyNumberFormat="1" applyFont="1" applyFill="1" applyAlignment="1">
      <alignment horizontal="center" vertical="center"/>
    </xf>
    <xf numFmtId="14" fontId="16" fillId="3" borderId="0" xfId="3" applyNumberFormat="1" applyFont="1" applyFill="1" applyAlignment="1">
      <alignment horizontal="center" vertical="center"/>
    </xf>
    <xf numFmtId="1" fontId="14" fillId="3" borderId="0" xfId="3" applyNumberFormat="1" applyFont="1" applyFill="1" applyAlignment="1">
      <alignment horizontal="center" vertical="center"/>
    </xf>
    <xf numFmtId="164" fontId="14" fillId="3" borderId="0" xfId="4" applyFont="1" applyFill="1" applyBorder="1" applyAlignment="1">
      <alignment horizontal="right" vertical="center"/>
    </xf>
    <xf numFmtId="164" fontId="14" fillId="3" borderId="16" xfId="4" applyFont="1" applyFill="1" applyBorder="1" applyAlignment="1">
      <alignment horizontal="right" vertical="center"/>
    </xf>
    <xf numFmtId="164" fontId="14" fillId="0" borderId="0" xfId="4" applyFont="1" applyFill="1" applyAlignment="1">
      <alignment vertical="center"/>
    </xf>
    <xf numFmtId="164" fontId="14" fillId="0" borderId="0" xfId="4" applyFont="1" applyFill="1" applyAlignment="1">
      <alignment horizontal="right" vertical="center"/>
    </xf>
    <xf numFmtId="164" fontId="14" fillId="0" borderId="15" xfId="4" applyFont="1" applyFill="1" applyBorder="1" applyAlignment="1">
      <alignment horizontal="right" vertical="center"/>
    </xf>
    <xf numFmtId="0" fontId="4" fillId="3" borderId="0" xfId="3" applyFont="1" applyFill="1" applyAlignment="1">
      <alignment vertical="center"/>
    </xf>
    <xf numFmtId="0" fontId="13" fillId="0" borderId="0" xfId="3" applyFont="1" applyAlignment="1" applyProtection="1">
      <alignment horizontal="center" vertical="center"/>
      <protection hidden="1"/>
    </xf>
    <xf numFmtId="0" fontId="13" fillId="0" borderId="2" xfId="3" applyFont="1" applyBorder="1" applyAlignment="1" applyProtection="1">
      <alignment horizontal="center" vertical="center"/>
      <protection hidden="1"/>
    </xf>
    <xf numFmtId="0" fontId="15" fillId="7" borderId="1" xfId="3" applyFont="1" applyFill="1" applyBorder="1" applyAlignment="1">
      <alignment horizontal="center" vertical="center" wrapText="1"/>
    </xf>
    <xf numFmtId="0" fontId="15" fillId="7" borderId="9" xfId="3" applyFont="1" applyFill="1" applyBorder="1" applyAlignment="1">
      <alignment horizontal="center" vertical="center" wrapText="1"/>
    </xf>
    <xf numFmtId="0" fontId="15" fillId="7" borderId="10" xfId="3" applyFont="1" applyFill="1" applyBorder="1" applyAlignment="1">
      <alignment horizontal="center" vertical="center" wrapText="1"/>
    </xf>
    <xf numFmtId="0" fontId="22" fillId="7" borderId="11" xfId="3" applyFont="1" applyFill="1" applyBorder="1" applyAlignment="1">
      <alignment horizontal="center" vertical="center" wrapText="1"/>
    </xf>
    <xf numFmtId="0" fontId="15" fillId="7" borderId="6" xfId="3" applyFont="1" applyFill="1" applyBorder="1" applyAlignment="1">
      <alignment horizontal="center" vertical="center" wrapText="1"/>
    </xf>
    <xf numFmtId="0" fontId="22" fillId="7" borderId="1" xfId="3" applyFont="1" applyFill="1" applyBorder="1" applyAlignment="1">
      <alignment horizontal="center" vertical="center" wrapText="1"/>
    </xf>
    <xf numFmtId="0" fontId="15" fillId="7" borderId="12" xfId="3" applyFont="1" applyFill="1" applyBorder="1" applyAlignment="1">
      <alignment horizontal="center" vertical="center" wrapText="1"/>
    </xf>
    <xf numFmtId="0" fontId="22" fillId="7" borderId="13" xfId="3" applyFont="1" applyFill="1" applyBorder="1" applyAlignment="1">
      <alignment horizontal="center" vertical="center" wrapText="1"/>
    </xf>
    <xf numFmtId="0" fontId="14" fillId="7" borderId="0" xfId="3" applyFont="1" applyFill="1" applyAlignment="1">
      <alignment horizontal="center" vertical="center"/>
    </xf>
    <xf numFmtId="0" fontId="9" fillId="8" borderId="4" xfId="3" applyFont="1" applyFill="1" applyBorder="1" applyAlignment="1">
      <alignment horizontal="left" vertical="center" indent="13"/>
    </xf>
    <xf numFmtId="0" fontId="9" fillId="8" borderId="5" xfId="3" applyFont="1" applyFill="1" applyBorder="1" applyAlignment="1">
      <alignment horizontal="left" vertical="center" indent="13"/>
    </xf>
    <xf numFmtId="0" fontId="3" fillId="8" borderId="0" xfId="3" applyFill="1" applyAlignment="1">
      <alignment vertical="center"/>
    </xf>
    <xf numFmtId="164" fontId="24" fillId="2" borderId="3" xfId="4" applyFont="1" applyFill="1" applyBorder="1" applyAlignment="1" applyProtection="1">
      <alignment vertical="center" wrapText="1"/>
      <protection hidden="1"/>
    </xf>
    <xf numFmtId="9" fontId="31" fillId="2" borderId="3" xfId="5" applyFont="1" applyFill="1" applyBorder="1" applyAlignment="1" applyProtection="1">
      <alignment vertical="center" wrapText="1"/>
      <protection hidden="1"/>
    </xf>
    <xf numFmtId="164" fontId="15" fillId="9" borderId="20" xfId="4" applyFont="1" applyFill="1" applyBorder="1" applyAlignment="1" applyProtection="1">
      <alignment vertical="center" wrapText="1"/>
      <protection hidden="1"/>
    </xf>
    <xf numFmtId="164" fontId="15" fillId="9" borderId="6" xfId="4" applyFont="1" applyFill="1" applyBorder="1" applyAlignment="1" applyProtection="1">
      <alignment vertical="center" wrapText="1"/>
      <protection hidden="1"/>
    </xf>
    <xf numFmtId="167" fontId="15" fillId="9" borderId="6" xfId="4" applyNumberFormat="1" applyFont="1" applyFill="1" applyBorder="1" applyAlignment="1" applyProtection="1">
      <alignment vertical="center" wrapText="1"/>
      <protection hidden="1"/>
    </xf>
    <xf numFmtId="166" fontId="15" fillId="9" borderId="6" xfId="4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32" fillId="9" borderId="0" xfId="0" applyFont="1" applyFill="1" applyAlignment="1">
      <alignment horizontal="center"/>
    </xf>
  </cellXfs>
  <cellStyles count="6">
    <cellStyle name="Hipervínculo" xfId="1" builtinId="8"/>
    <cellStyle name="Millares 2" xfId="4" xr:uid="{00000000-0005-0000-0000-000002000000}"/>
    <cellStyle name="Normal" xfId="0" builtinId="0"/>
    <cellStyle name="Normal 2" xfId="3" xr:uid="{00000000-0005-0000-0000-000004000000}"/>
    <cellStyle name="Normal 3" xfId="2" xr:uid="{00000000-0005-0000-0000-000005000000}"/>
    <cellStyle name="Porcentaje 2" xfId="5" xr:uid="{00000000-0005-0000-0000-000006000000}"/>
  </cellStyles>
  <dxfs count="0"/>
  <tableStyles count="0" defaultTableStyle="TableStyleMedium2" defaultPivotStyle="PivotStyleLight16"/>
  <colors>
    <mruColors>
      <color rgb="FFFFC715"/>
      <color rgb="FF00633A"/>
      <color rgb="FF110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371"/>
  <sheetViews>
    <sheetView showGridLines="0" topLeftCell="A118" workbookViewId="0">
      <selection activeCell="I12" sqref="I12"/>
    </sheetView>
  </sheetViews>
  <sheetFormatPr baseColWidth="10" defaultColWidth="11.42578125" defaultRowHeight="18" customHeight="1" x14ac:dyDescent="0.25"/>
  <cols>
    <col min="1" max="1" width="9.85546875" style="2" customWidth="1"/>
    <col min="2" max="2" width="16.5703125" style="2" customWidth="1"/>
    <col min="3" max="3" width="36.42578125" style="2" bestFit="1" customWidth="1"/>
    <col min="4" max="4" width="13.7109375" style="3" customWidth="1"/>
    <col min="5" max="5" width="13.7109375" style="4" customWidth="1"/>
    <col min="6" max="6" width="13.7109375" style="2" customWidth="1"/>
    <col min="7" max="7" width="14.7109375" style="5" customWidth="1"/>
    <col min="8" max="8" width="15.42578125" style="6" customWidth="1"/>
    <col min="9" max="9" width="15.85546875" style="2" customWidth="1"/>
    <col min="10" max="10" width="14.7109375" style="2" customWidth="1"/>
    <col min="11" max="11" width="16.7109375" style="2" customWidth="1"/>
    <col min="12" max="12" width="14.7109375" style="2" customWidth="1"/>
    <col min="13" max="13" width="17.7109375" style="2" bestFit="1" customWidth="1"/>
    <col min="14" max="14" width="14.7109375" style="7" customWidth="1"/>
    <col min="15" max="15" width="11.42578125" style="2"/>
    <col min="16" max="16" width="20.5703125" style="2" customWidth="1"/>
    <col min="17" max="16384" width="11.42578125" style="2"/>
  </cols>
  <sheetData>
    <row r="1" spans="1:16" ht="15" x14ac:dyDescent="0.25">
      <c r="A1" s="81"/>
      <c r="C1" s="82"/>
    </row>
    <row r="2" spans="1:16" ht="6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114" customFormat="1" ht="30" customHeight="1" x14ac:dyDescent="0.25">
      <c r="A3" s="112" t="s">
        <v>88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8" customFormat="1" ht="9.6" customHeight="1" x14ac:dyDescent="0.25">
      <c r="D4" s="9"/>
      <c r="E4" s="10"/>
      <c r="F4" s="10"/>
      <c r="G4" s="11"/>
    </row>
    <row r="5" spans="1:16" s="8" customFormat="1" ht="7.9" customHeight="1" x14ac:dyDescent="0.25">
      <c r="D5" s="9"/>
      <c r="E5" s="10"/>
      <c r="F5" s="10"/>
      <c r="G5" s="11"/>
    </row>
    <row r="6" spans="1:16" s="13" customFormat="1" ht="18" customHeight="1" x14ac:dyDescent="0.25">
      <c r="A6" s="101" t="s">
        <v>0</v>
      </c>
      <c r="B6" s="101"/>
      <c r="C6" s="115">
        <v>10000</v>
      </c>
      <c r="D6" s="14"/>
      <c r="E6" s="14"/>
      <c r="F6" s="15"/>
      <c r="G6" s="12" t="s">
        <v>1</v>
      </c>
      <c r="I6" s="118">
        <f>SUM(H12:H78)</f>
        <v>5211873.1100000003</v>
      </c>
      <c r="K6" s="12" t="s">
        <v>2</v>
      </c>
      <c r="L6" s="120">
        <f>$C$8*50%/$I$6</f>
        <v>9.5934799149398315E-5</v>
      </c>
    </row>
    <row r="7" spans="1:16" s="13" customFormat="1" ht="18" customHeight="1" x14ac:dyDescent="0.25">
      <c r="A7" s="101" t="s">
        <v>3</v>
      </c>
      <c r="B7" s="101"/>
      <c r="C7" s="116">
        <v>0.1</v>
      </c>
      <c r="D7" s="16"/>
      <c r="E7" s="14"/>
      <c r="F7" s="15"/>
      <c r="G7" s="12" t="s">
        <v>4</v>
      </c>
      <c r="I7" s="119">
        <f>SUM(G12:G78)</f>
        <v>19665</v>
      </c>
      <c r="K7" s="12" t="s">
        <v>5</v>
      </c>
      <c r="L7" s="120">
        <f>$C$8*50%/$I$7</f>
        <v>2.5425883549453344E-2</v>
      </c>
      <c r="N7" s="17"/>
    </row>
    <row r="8" spans="1:16" s="13" customFormat="1" ht="18" customHeight="1" x14ac:dyDescent="0.25">
      <c r="A8" s="101" t="s">
        <v>6</v>
      </c>
      <c r="B8" s="102"/>
      <c r="C8" s="117">
        <f>+ROUND($C$6*$C$7,2)</f>
        <v>1000</v>
      </c>
      <c r="D8" s="18"/>
      <c r="E8" s="14"/>
      <c r="F8" s="19"/>
      <c r="K8" s="20"/>
      <c r="L8" s="17"/>
    </row>
    <row r="9" spans="1:16" s="13" customFormat="1" ht="18" customHeight="1" x14ac:dyDescent="0.25">
      <c r="D9" s="21"/>
      <c r="E9" s="22"/>
      <c r="G9" s="23"/>
      <c r="H9" s="23"/>
    </row>
    <row r="10" spans="1:16" s="13" customFormat="1" ht="18" customHeight="1" x14ac:dyDescent="0.25">
      <c r="A10" s="100" t="s">
        <v>84</v>
      </c>
      <c r="B10" s="91"/>
      <c r="C10" s="91"/>
      <c r="D10" s="21"/>
      <c r="E10" s="22"/>
      <c r="G10" s="24"/>
      <c r="H10" s="24"/>
      <c r="I10" s="25"/>
      <c r="J10" s="25"/>
    </row>
    <row r="11" spans="1:16" s="111" customFormat="1" ht="37.5" customHeight="1" x14ac:dyDescent="0.25">
      <c r="A11" s="103" t="s">
        <v>7</v>
      </c>
      <c r="B11" s="104" t="s">
        <v>8</v>
      </c>
      <c r="C11" s="103" t="s">
        <v>9</v>
      </c>
      <c r="D11" s="104" t="s">
        <v>10</v>
      </c>
      <c r="E11" s="104" t="s">
        <v>11</v>
      </c>
      <c r="F11" s="105" t="s">
        <v>12</v>
      </c>
      <c r="G11" s="105" t="s">
        <v>13</v>
      </c>
      <c r="H11" s="105" t="s">
        <v>14</v>
      </c>
      <c r="I11" s="106" t="s">
        <v>15</v>
      </c>
      <c r="J11" s="106" t="s">
        <v>16</v>
      </c>
      <c r="K11" s="104" t="s">
        <v>17</v>
      </c>
      <c r="L11" s="107" t="s">
        <v>18</v>
      </c>
      <c r="M11" s="108" t="s">
        <v>19</v>
      </c>
      <c r="N11" s="109" t="s">
        <v>20</v>
      </c>
      <c r="O11" s="107" t="s">
        <v>21</v>
      </c>
      <c r="P11" s="110" t="s">
        <v>22</v>
      </c>
    </row>
    <row r="12" spans="1:16" s="34" customFormat="1" ht="18" customHeight="1" x14ac:dyDescent="0.25">
      <c r="A12" s="83">
        <v>1</v>
      </c>
      <c r="B12" s="84">
        <v>22674970</v>
      </c>
      <c r="C12" s="85" t="s">
        <v>23</v>
      </c>
      <c r="D12" s="86">
        <v>41792</v>
      </c>
      <c r="E12" s="87" t="s">
        <v>24</v>
      </c>
      <c r="F12" s="88">
        <v>1050</v>
      </c>
      <c r="G12" s="89">
        <v>360</v>
      </c>
      <c r="H12" s="28">
        <f>+F12*12</f>
        <v>12600</v>
      </c>
      <c r="I12" s="28">
        <f t="shared" ref="I12:I53" si="0">ROUND(G12*$L$7,2)</f>
        <v>9.15</v>
      </c>
      <c r="J12" s="28">
        <f t="shared" ref="J12:J53" si="1">ROUND(H12*$L$6,2)</f>
        <v>1.21</v>
      </c>
      <c r="K12" s="28">
        <f>I12+J12</f>
        <v>10.36</v>
      </c>
      <c r="L12" s="95">
        <v>0</v>
      </c>
      <c r="M12" s="30">
        <f>K12+L12</f>
        <v>10.36</v>
      </c>
      <c r="N12" s="31">
        <f>F12*18</f>
        <v>18900</v>
      </c>
      <c r="O12" s="32" t="str">
        <f t="shared" ref="O12:O53" si="2">+IF(M12&gt;N12,"Mayor","Menor")</f>
        <v>Menor</v>
      </c>
      <c r="P12" s="33">
        <f t="shared" ref="P12:P53" si="3">IF(O12="Mayor",N12,M12)</f>
        <v>10.36</v>
      </c>
    </row>
    <row r="13" spans="1:16" s="39" customFormat="1" ht="18" customHeight="1" x14ac:dyDescent="0.25">
      <c r="A13" s="83">
        <f>A12+1</f>
        <v>2</v>
      </c>
      <c r="B13" s="90">
        <v>45919161</v>
      </c>
      <c r="C13" s="91" t="s">
        <v>25</v>
      </c>
      <c r="D13" s="92">
        <v>41887</v>
      </c>
      <c r="E13" s="93" t="s">
        <v>24</v>
      </c>
      <c r="F13" s="85">
        <v>1800</v>
      </c>
      <c r="G13" s="89">
        <v>360</v>
      </c>
      <c r="H13" s="28">
        <f t="shared" ref="H13:H53" si="4">+F13*12</f>
        <v>21600</v>
      </c>
      <c r="I13" s="29">
        <f t="shared" si="0"/>
        <v>9.15</v>
      </c>
      <c r="J13" s="29">
        <f t="shared" si="1"/>
        <v>2.0699999999999998</v>
      </c>
      <c r="K13" s="29">
        <f t="shared" ref="K13:K53" si="5">I13+J13</f>
        <v>11.22</v>
      </c>
      <c r="L13" s="95">
        <v>0</v>
      </c>
      <c r="M13" s="36">
        <f t="shared" ref="M13:M53" si="6">K13+L13</f>
        <v>11.22</v>
      </c>
      <c r="N13" s="31">
        <f>F13*18</f>
        <v>32400</v>
      </c>
      <c r="O13" s="37" t="str">
        <f t="shared" si="2"/>
        <v>Menor</v>
      </c>
      <c r="P13" s="38">
        <f t="shared" si="3"/>
        <v>11.22</v>
      </c>
    </row>
    <row r="14" spans="1:16" s="34" customFormat="1" ht="18" customHeight="1" x14ac:dyDescent="0.25">
      <c r="A14" s="83">
        <f t="shared" ref="A14:A53" si="7">A13+1</f>
        <v>3</v>
      </c>
      <c r="B14" s="90">
        <v>43700343</v>
      </c>
      <c r="C14" s="91" t="s">
        <v>26</v>
      </c>
      <c r="D14" s="92">
        <v>41929</v>
      </c>
      <c r="E14" s="93" t="s">
        <v>24</v>
      </c>
      <c r="F14" s="85">
        <v>1000</v>
      </c>
      <c r="G14" s="89">
        <v>360</v>
      </c>
      <c r="H14" s="28">
        <f t="shared" si="4"/>
        <v>12000</v>
      </c>
      <c r="I14" s="29">
        <f t="shared" si="0"/>
        <v>9.15</v>
      </c>
      <c r="J14" s="29">
        <f t="shared" si="1"/>
        <v>1.1499999999999999</v>
      </c>
      <c r="K14" s="29">
        <f t="shared" si="5"/>
        <v>10.3</v>
      </c>
      <c r="L14" s="95">
        <v>0</v>
      </c>
      <c r="M14" s="36">
        <f t="shared" si="6"/>
        <v>10.3</v>
      </c>
      <c r="N14" s="31">
        <f t="shared" ref="N14:N53" si="8">F14*18</f>
        <v>18000</v>
      </c>
      <c r="O14" s="32" t="str">
        <f t="shared" si="2"/>
        <v>Menor</v>
      </c>
      <c r="P14" s="38">
        <f t="shared" si="3"/>
        <v>10.3</v>
      </c>
    </row>
    <row r="15" spans="1:16" s="34" customFormat="1" ht="18" customHeight="1" x14ac:dyDescent="0.25">
      <c r="A15" s="83">
        <f t="shared" si="7"/>
        <v>4</v>
      </c>
      <c r="B15" s="90">
        <v>43039330</v>
      </c>
      <c r="C15" s="91" t="s">
        <v>27</v>
      </c>
      <c r="D15" s="92">
        <v>41933</v>
      </c>
      <c r="E15" s="93" t="s">
        <v>24</v>
      </c>
      <c r="F15" s="85">
        <v>2800</v>
      </c>
      <c r="G15" s="89">
        <v>360</v>
      </c>
      <c r="H15" s="28">
        <f t="shared" si="4"/>
        <v>33600</v>
      </c>
      <c r="I15" s="29">
        <f t="shared" si="0"/>
        <v>9.15</v>
      </c>
      <c r="J15" s="29">
        <f t="shared" si="1"/>
        <v>3.22</v>
      </c>
      <c r="K15" s="29">
        <f t="shared" si="5"/>
        <v>12.370000000000001</v>
      </c>
      <c r="L15" s="95">
        <v>0</v>
      </c>
      <c r="M15" s="36">
        <f t="shared" si="6"/>
        <v>12.370000000000001</v>
      </c>
      <c r="N15" s="31">
        <f t="shared" si="8"/>
        <v>50400</v>
      </c>
      <c r="O15" s="32" t="str">
        <f t="shared" si="2"/>
        <v>Menor</v>
      </c>
      <c r="P15" s="38">
        <f t="shared" si="3"/>
        <v>12.370000000000001</v>
      </c>
    </row>
    <row r="16" spans="1:16" s="34" customFormat="1" ht="18" customHeight="1" x14ac:dyDescent="0.25">
      <c r="A16" s="83">
        <f t="shared" si="7"/>
        <v>5</v>
      </c>
      <c r="B16" s="90">
        <v>41589602</v>
      </c>
      <c r="C16" s="91" t="s">
        <v>28</v>
      </c>
      <c r="D16" s="92">
        <v>41946</v>
      </c>
      <c r="E16" s="93" t="s">
        <v>24</v>
      </c>
      <c r="F16" s="85">
        <v>1400</v>
      </c>
      <c r="G16" s="89">
        <v>360</v>
      </c>
      <c r="H16" s="28">
        <f t="shared" si="4"/>
        <v>16800</v>
      </c>
      <c r="I16" s="29">
        <f t="shared" si="0"/>
        <v>9.15</v>
      </c>
      <c r="J16" s="29">
        <f t="shared" si="1"/>
        <v>1.61</v>
      </c>
      <c r="K16" s="29">
        <f t="shared" si="5"/>
        <v>10.76</v>
      </c>
      <c r="L16" s="95">
        <v>0</v>
      </c>
      <c r="M16" s="36">
        <f t="shared" si="6"/>
        <v>10.76</v>
      </c>
      <c r="N16" s="31">
        <f t="shared" si="8"/>
        <v>25200</v>
      </c>
      <c r="O16" s="32" t="str">
        <f t="shared" si="2"/>
        <v>Menor</v>
      </c>
      <c r="P16" s="38">
        <f t="shared" si="3"/>
        <v>10.76</v>
      </c>
    </row>
    <row r="17" spans="1:16" s="39" customFormat="1" ht="18" customHeight="1" x14ac:dyDescent="0.25">
      <c r="A17" s="83">
        <f t="shared" si="7"/>
        <v>6</v>
      </c>
      <c r="B17" s="90">
        <v>46517446</v>
      </c>
      <c r="C17" s="91" t="s">
        <v>29</v>
      </c>
      <c r="D17" s="92">
        <v>41974</v>
      </c>
      <c r="E17" s="93" t="s">
        <v>24</v>
      </c>
      <c r="F17" s="85">
        <v>2500</v>
      </c>
      <c r="G17" s="89">
        <v>360</v>
      </c>
      <c r="H17" s="28">
        <f t="shared" si="4"/>
        <v>30000</v>
      </c>
      <c r="I17" s="29">
        <f t="shared" si="0"/>
        <v>9.15</v>
      </c>
      <c r="J17" s="29">
        <f t="shared" si="1"/>
        <v>2.88</v>
      </c>
      <c r="K17" s="29">
        <f t="shared" si="5"/>
        <v>12.030000000000001</v>
      </c>
      <c r="L17" s="95">
        <v>0</v>
      </c>
      <c r="M17" s="36">
        <f t="shared" si="6"/>
        <v>12.030000000000001</v>
      </c>
      <c r="N17" s="31">
        <f t="shared" si="8"/>
        <v>45000</v>
      </c>
      <c r="O17" s="37" t="str">
        <f t="shared" si="2"/>
        <v>Menor</v>
      </c>
      <c r="P17" s="38">
        <f t="shared" si="3"/>
        <v>12.030000000000001</v>
      </c>
    </row>
    <row r="18" spans="1:16" s="34" customFormat="1" ht="18" customHeight="1" x14ac:dyDescent="0.25">
      <c r="A18" s="83">
        <f t="shared" si="7"/>
        <v>7</v>
      </c>
      <c r="B18" s="90">
        <v>42874614</v>
      </c>
      <c r="C18" s="91" t="s">
        <v>30</v>
      </c>
      <c r="D18" s="92">
        <v>42033</v>
      </c>
      <c r="E18" s="93" t="s">
        <v>24</v>
      </c>
      <c r="F18" s="85">
        <v>1300</v>
      </c>
      <c r="G18" s="89">
        <v>360</v>
      </c>
      <c r="H18" s="28">
        <f t="shared" si="4"/>
        <v>15600</v>
      </c>
      <c r="I18" s="29">
        <f t="shared" si="0"/>
        <v>9.15</v>
      </c>
      <c r="J18" s="29">
        <f t="shared" si="1"/>
        <v>1.5</v>
      </c>
      <c r="K18" s="29">
        <f t="shared" si="5"/>
        <v>10.65</v>
      </c>
      <c r="L18" s="95">
        <v>0</v>
      </c>
      <c r="M18" s="36">
        <f t="shared" si="6"/>
        <v>10.65</v>
      </c>
      <c r="N18" s="31">
        <f t="shared" si="8"/>
        <v>23400</v>
      </c>
      <c r="O18" s="32" t="str">
        <f t="shared" si="2"/>
        <v>Menor</v>
      </c>
      <c r="P18" s="38">
        <f t="shared" si="3"/>
        <v>10.65</v>
      </c>
    </row>
    <row r="19" spans="1:16" s="34" customFormat="1" ht="18" customHeight="1" x14ac:dyDescent="0.25">
      <c r="A19" s="83">
        <f t="shared" si="7"/>
        <v>8</v>
      </c>
      <c r="B19" s="90">
        <v>17859250</v>
      </c>
      <c r="C19" s="91" t="s">
        <v>31</v>
      </c>
      <c r="D19" s="92">
        <v>42067</v>
      </c>
      <c r="E19" s="93" t="s">
        <v>24</v>
      </c>
      <c r="F19" s="85">
        <v>2500</v>
      </c>
      <c r="G19" s="89">
        <v>360</v>
      </c>
      <c r="H19" s="28">
        <f t="shared" si="4"/>
        <v>30000</v>
      </c>
      <c r="I19" s="29">
        <f t="shared" si="0"/>
        <v>9.15</v>
      </c>
      <c r="J19" s="29">
        <f t="shared" si="1"/>
        <v>2.88</v>
      </c>
      <c r="K19" s="29">
        <f t="shared" si="5"/>
        <v>12.030000000000001</v>
      </c>
      <c r="L19" s="95">
        <v>0</v>
      </c>
      <c r="M19" s="36">
        <f t="shared" si="6"/>
        <v>12.030000000000001</v>
      </c>
      <c r="N19" s="31">
        <f t="shared" si="8"/>
        <v>45000</v>
      </c>
      <c r="O19" s="32" t="str">
        <f t="shared" si="2"/>
        <v>Menor</v>
      </c>
      <c r="P19" s="38">
        <f t="shared" si="3"/>
        <v>12.030000000000001</v>
      </c>
    </row>
    <row r="20" spans="1:16" s="39" customFormat="1" ht="18" customHeight="1" x14ac:dyDescent="0.25">
      <c r="A20" s="83">
        <f t="shared" si="7"/>
        <v>9</v>
      </c>
      <c r="B20" s="90">
        <v>40780645</v>
      </c>
      <c r="C20" s="91" t="s">
        <v>32</v>
      </c>
      <c r="D20" s="92">
        <v>42088</v>
      </c>
      <c r="E20" s="93" t="s">
        <v>24</v>
      </c>
      <c r="F20" s="85">
        <v>1500</v>
      </c>
      <c r="G20" s="89">
        <v>360</v>
      </c>
      <c r="H20" s="28">
        <f t="shared" si="4"/>
        <v>18000</v>
      </c>
      <c r="I20" s="29">
        <f t="shared" si="0"/>
        <v>9.15</v>
      </c>
      <c r="J20" s="29">
        <f t="shared" si="1"/>
        <v>1.73</v>
      </c>
      <c r="K20" s="29">
        <f t="shared" si="5"/>
        <v>10.88</v>
      </c>
      <c r="L20" s="95">
        <v>0</v>
      </c>
      <c r="M20" s="36">
        <f t="shared" si="6"/>
        <v>10.88</v>
      </c>
      <c r="N20" s="31">
        <f t="shared" si="8"/>
        <v>27000</v>
      </c>
      <c r="O20" s="37" t="str">
        <f t="shared" si="2"/>
        <v>Menor</v>
      </c>
      <c r="P20" s="38">
        <f t="shared" si="3"/>
        <v>10.88</v>
      </c>
    </row>
    <row r="21" spans="1:16" s="39" customFormat="1" ht="18" customHeight="1" x14ac:dyDescent="0.25">
      <c r="A21" s="83">
        <f t="shared" si="7"/>
        <v>10</v>
      </c>
      <c r="B21" s="90">
        <v>43223763</v>
      </c>
      <c r="C21" s="91" t="s">
        <v>33</v>
      </c>
      <c r="D21" s="92">
        <v>42100</v>
      </c>
      <c r="E21" s="93" t="s">
        <v>24</v>
      </c>
      <c r="F21" s="85">
        <v>2250</v>
      </c>
      <c r="G21" s="89">
        <v>360</v>
      </c>
      <c r="H21" s="28">
        <f t="shared" si="4"/>
        <v>27000</v>
      </c>
      <c r="I21" s="29">
        <f t="shared" si="0"/>
        <v>9.15</v>
      </c>
      <c r="J21" s="29">
        <f t="shared" si="1"/>
        <v>2.59</v>
      </c>
      <c r="K21" s="29">
        <f t="shared" si="5"/>
        <v>11.74</v>
      </c>
      <c r="L21" s="95">
        <v>0</v>
      </c>
      <c r="M21" s="36">
        <f t="shared" si="6"/>
        <v>11.74</v>
      </c>
      <c r="N21" s="31">
        <f t="shared" si="8"/>
        <v>40500</v>
      </c>
      <c r="O21" s="37" t="str">
        <f t="shared" si="2"/>
        <v>Menor</v>
      </c>
      <c r="P21" s="38">
        <f t="shared" si="3"/>
        <v>11.74</v>
      </c>
    </row>
    <row r="22" spans="1:16" s="39" customFormat="1" ht="18" customHeight="1" x14ac:dyDescent="0.25">
      <c r="A22" s="83">
        <f t="shared" si="7"/>
        <v>11</v>
      </c>
      <c r="B22" s="90">
        <v>42403609</v>
      </c>
      <c r="C22" s="91" t="s">
        <v>34</v>
      </c>
      <c r="D22" s="92">
        <v>42103</v>
      </c>
      <c r="E22" s="93" t="s">
        <v>24</v>
      </c>
      <c r="F22" s="85">
        <v>736.67</v>
      </c>
      <c r="G22" s="89">
        <v>360</v>
      </c>
      <c r="H22" s="28">
        <f t="shared" si="4"/>
        <v>8840.0399999999991</v>
      </c>
      <c r="I22" s="29">
        <f t="shared" si="0"/>
        <v>9.15</v>
      </c>
      <c r="J22" s="29">
        <f t="shared" si="1"/>
        <v>0.85</v>
      </c>
      <c r="K22" s="29">
        <f t="shared" si="5"/>
        <v>10</v>
      </c>
      <c r="L22" s="95">
        <v>0</v>
      </c>
      <c r="M22" s="36">
        <f t="shared" si="6"/>
        <v>10</v>
      </c>
      <c r="N22" s="31">
        <f t="shared" si="8"/>
        <v>13260.06</v>
      </c>
      <c r="O22" s="37" t="str">
        <f t="shared" si="2"/>
        <v>Menor</v>
      </c>
      <c r="P22" s="38">
        <f t="shared" si="3"/>
        <v>10</v>
      </c>
    </row>
    <row r="23" spans="1:16" s="34" customFormat="1" ht="18" customHeight="1" x14ac:dyDescent="0.25">
      <c r="A23" s="83">
        <f t="shared" si="7"/>
        <v>12</v>
      </c>
      <c r="B23" s="90">
        <v>44430755</v>
      </c>
      <c r="C23" s="91" t="s">
        <v>35</v>
      </c>
      <c r="D23" s="92">
        <v>42107</v>
      </c>
      <c r="E23" s="93" t="s">
        <v>24</v>
      </c>
      <c r="F23" s="85">
        <v>1200</v>
      </c>
      <c r="G23" s="89">
        <v>360</v>
      </c>
      <c r="H23" s="28">
        <f t="shared" si="4"/>
        <v>14400</v>
      </c>
      <c r="I23" s="29">
        <f t="shared" si="0"/>
        <v>9.15</v>
      </c>
      <c r="J23" s="29">
        <f t="shared" si="1"/>
        <v>1.38</v>
      </c>
      <c r="K23" s="29">
        <f t="shared" si="5"/>
        <v>10.530000000000001</v>
      </c>
      <c r="L23" s="95">
        <v>0</v>
      </c>
      <c r="M23" s="36">
        <f t="shared" si="6"/>
        <v>10.530000000000001</v>
      </c>
      <c r="N23" s="31">
        <f t="shared" si="8"/>
        <v>21600</v>
      </c>
      <c r="O23" s="32" t="str">
        <f t="shared" si="2"/>
        <v>Menor</v>
      </c>
      <c r="P23" s="38">
        <f t="shared" si="3"/>
        <v>10.530000000000001</v>
      </c>
    </row>
    <row r="24" spans="1:16" s="39" customFormat="1" ht="18" customHeight="1" x14ac:dyDescent="0.25">
      <c r="A24" s="83">
        <f t="shared" si="7"/>
        <v>13</v>
      </c>
      <c r="B24" s="90" t="s">
        <v>36</v>
      </c>
      <c r="C24" s="91" t="s">
        <v>37</v>
      </c>
      <c r="D24" s="92">
        <v>42130</v>
      </c>
      <c r="E24" s="93" t="s">
        <v>24</v>
      </c>
      <c r="F24" s="85">
        <v>2840</v>
      </c>
      <c r="G24" s="89">
        <v>360</v>
      </c>
      <c r="H24" s="28">
        <f t="shared" si="4"/>
        <v>34080</v>
      </c>
      <c r="I24" s="29">
        <f t="shared" si="0"/>
        <v>9.15</v>
      </c>
      <c r="J24" s="29">
        <f t="shared" si="1"/>
        <v>3.27</v>
      </c>
      <c r="K24" s="29">
        <f t="shared" si="5"/>
        <v>12.42</v>
      </c>
      <c r="L24" s="95">
        <v>0</v>
      </c>
      <c r="M24" s="36">
        <f t="shared" si="6"/>
        <v>12.42</v>
      </c>
      <c r="N24" s="31">
        <f t="shared" si="8"/>
        <v>51120</v>
      </c>
      <c r="O24" s="37" t="str">
        <f t="shared" si="2"/>
        <v>Menor</v>
      </c>
      <c r="P24" s="38">
        <f t="shared" si="3"/>
        <v>12.42</v>
      </c>
    </row>
    <row r="25" spans="1:16" s="34" customFormat="1" ht="18" customHeight="1" x14ac:dyDescent="0.25">
      <c r="A25" s="83">
        <f t="shared" si="7"/>
        <v>14</v>
      </c>
      <c r="B25" s="90">
        <v>47018380</v>
      </c>
      <c r="C25" s="91" t="s">
        <v>38</v>
      </c>
      <c r="D25" s="92">
        <v>42192</v>
      </c>
      <c r="E25" s="93" t="s">
        <v>24</v>
      </c>
      <c r="F25" s="85">
        <v>1950</v>
      </c>
      <c r="G25" s="89">
        <v>360</v>
      </c>
      <c r="H25" s="28">
        <f t="shared" si="4"/>
        <v>23400</v>
      </c>
      <c r="I25" s="29">
        <f t="shared" si="0"/>
        <v>9.15</v>
      </c>
      <c r="J25" s="29">
        <f t="shared" si="1"/>
        <v>2.2400000000000002</v>
      </c>
      <c r="K25" s="29">
        <f t="shared" si="5"/>
        <v>11.39</v>
      </c>
      <c r="L25" s="95">
        <v>0</v>
      </c>
      <c r="M25" s="36">
        <f t="shared" si="6"/>
        <v>11.39</v>
      </c>
      <c r="N25" s="31">
        <f t="shared" si="8"/>
        <v>35100</v>
      </c>
      <c r="O25" s="32" t="str">
        <f t="shared" si="2"/>
        <v>Menor</v>
      </c>
      <c r="P25" s="38">
        <f t="shared" si="3"/>
        <v>11.39</v>
      </c>
    </row>
    <row r="26" spans="1:16" s="34" customFormat="1" ht="18" customHeight="1" x14ac:dyDescent="0.25">
      <c r="A26" s="83">
        <f t="shared" si="7"/>
        <v>15</v>
      </c>
      <c r="B26" s="90">
        <v>43401781</v>
      </c>
      <c r="C26" s="91" t="s">
        <v>39</v>
      </c>
      <c r="D26" s="92">
        <v>42200</v>
      </c>
      <c r="E26" s="93" t="s">
        <v>24</v>
      </c>
      <c r="F26" s="85">
        <v>283.33</v>
      </c>
      <c r="G26" s="89">
        <v>360</v>
      </c>
      <c r="H26" s="28">
        <f t="shared" si="4"/>
        <v>3399.96</v>
      </c>
      <c r="I26" s="29">
        <f t="shared" si="0"/>
        <v>9.15</v>
      </c>
      <c r="J26" s="29">
        <f t="shared" si="1"/>
        <v>0.33</v>
      </c>
      <c r="K26" s="29">
        <f t="shared" si="5"/>
        <v>9.48</v>
      </c>
      <c r="L26" s="95">
        <v>0</v>
      </c>
      <c r="M26" s="36">
        <f t="shared" si="6"/>
        <v>9.48</v>
      </c>
      <c r="N26" s="31">
        <f t="shared" si="8"/>
        <v>5099.9399999999996</v>
      </c>
      <c r="O26" s="32" t="str">
        <f t="shared" si="2"/>
        <v>Menor</v>
      </c>
      <c r="P26" s="38">
        <f t="shared" si="3"/>
        <v>9.48</v>
      </c>
    </row>
    <row r="27" spans="1:16" s="34" customFormat="1" ht="18" customHeight="1" x14ac:dyDescent="0.25">
      <c r="A27" s="83">
        <f t="shared" si="7"/>
        <v>16</v>
      </c>
      <c r="B27" s="90">
        <v>47766814</v>
      </c>
      <c r="C27" s="91" t="s">
        <v>40</v>
      </c>
      <c r="D27" s="92">
        <v>42207</v>
      </c>
      <c r="E27" s="93" t="s">
        <v>24</v>
      </c>
      <c r="F27" s="85">
        <v>2500</v>
      </c>
      <c r="G27" s="89">
        <v>360</v>
      </c>
      <c r="H27" s="28">
        <f t="shared" si="4"/>
        <v>30000</v>
      </c>
      <c r="I27" s="29">
        <f t="shared" si="0"/>
        <v>9.15</v>
      </c>
      <c r="J27" s="29">
        <f t="shared" si="1"/>
        <v>2.88</v>
      </c>
      <c r="K27" s="29">
        <f t="shared" si="5"/>
        <v>12.030000000000001</v>
      </c>
      <c r="L27" s="95">
        <v>0</v>
      </c>
      <c r="M27" s="36">
        <f t="shared" si="6"/>
        <v>12.030000000000001</v>
      </c>
      <c r="N27" s="31">
        <f t="shared" si="8"/>
        <v>45000</v>
      </c>
      <c r="O27" s="32" t="str">
        <f t="shared" si="2"/>
        <v>Menor</v>
      </c>
      <c r="P27" s="38">
        <f t="shared" si="3"/>
        <v>12.030000000000001</v>
      </c>
    </row>
    <row r="28" spans="1:16" s="34" customFormat="1" ht="18" customHeight="1" x14ac:dyDescent="0.25">
      <c r="A28" s="83">
        <f t="shared" si="7"/>
        <v>17</v>
      </c>
      <c r="B28" s="90">
        <v>41543785</v>
      </c>
      <c r="C28" s="91" t="s">
        <v>41</v>
      </c>
      <c r="D28" s="92">
        <v>42230</v>
      </c>
      <c r="E28" s="93" t="s">
        <v>24</v>
      </c>
      <c r="F28" s="85">
        <v>1800</v>
      </c>
      <c r="G28" s="89">
        <v>360</v>
      </c>
      <c r="H28" s="28">
        <f t="shared" si="4"/>
        <v>21600</v>
      </c>
      <c r="I28" s="29">
        <f t="shared" si="0"/>
        <v>9.15</v>
      </c>
      <c r="J28" s="29">
        <f t="shared" si="1"/>
        <v>2.0699999999999998</v>
      </c>
      <c r="K28" s="29">
        <f t="shared" si="5"/>
        <v>11.22</v>
      </c>
      <c r="L28" s="95">
        <v>0</v>
      </c>
      <c r="M28" s="36">
        <f t="shared" si="6"/>
        <v>11.22</v>
      </c>
      <c r="N28" s="31">
        <f t="shared" si="8"/>
        <v>32400</v>
      </c>
      <c r="O28" s="32" t="str">
        <f t="shared" si="2"/>
        <v>Menor</v>
      </c>
      <c r="P28" s="38">
        <f t="shared" si="3"/>
        <v>11.22</v>
      </c>
    </row>
    <row r="29" spans="1:16" s="34" customFormat="1" ht="18" customHeight="1" x14ac:dyDescent="0.25">
      <c r="A29" s="83">
        <f t="shared" si="7"/>
        <v>18</v>
      </c>
      <c r="B29" s="90">
        <v>45750172</v>
      </c>
      <c r="C29" s="91" t="s">
        <v>42</v>
      </c>
      <c r="D29" s="92">
        <v>42255</v>
      </c>
      <c r="E29" s="93" t="s">
        <v>24</v>
      </c>
      <c r="F29" s="85">
        <v>850</v>
      </c>
      <c r="G29" s="89">
        <v>360</v>
      </c>
      <c r="H29" s="28">
        <f t="shared" si="4"/>
        <v>10200</v>
      </c>
      <c r="I29" s="29">
        <f t="shared" si="0"/>
        <v>9.15</v>
      </c>
      <c r="J29" s="29">
        <f t="shared" si="1"/>
        <v>0.98</v>
      </c>
      <c r="K29" s="29">
        <f t="shared" si="5"/>
        <v>10.130000000000001</v>
      </c>
      <c r="L29" s="95">
        <v>0</v>
      </c>
      <c r="M29" s="36">
        <f t="shared" si="6"/>
        <v>10.130000000000001</v>
      </c>
      <c r="N29" s="31">
        <f t="shared" si="8"/>
        <v>15300</v>
      </c>
      <c r="O29" s="32" t="str">
        <f t="shared" si="2"/>
        <v>Menor</v>
      </c>
      <c r="P29" s="38">
        <f t="shared" si="3"/>
        <v>10.130000000000001</v>
      </c>
    </row>
    <row r="30" spans="1:16" s="34" customFormat="1" ht="18" customHeight="1" x14ac:dyDescent="0.25">
      <c r="A30" s="83">
        <f t="shared" si="7"/>
        <v>19</v>
      </c>
      <c r="B30" s="90">
        <v>44215109</v>
      </c>
      <c r="C30" s="91" t="s">
        <v>43</v>
      </c>
      <c r="D30" s="92">
        <v>42264</v>
      </c>
      <c r="E30" s="93" t="s">
        <v>24</v>
      </c>
      <c r="F30" s="85">
        <v>2800</v>
      </c>
      <c r="G30" s="89">
        <v>360</v>
      </c>
      <c r="H30" s="28">
        <f t="shared" si="4"/>
        <v>33600</v>
      </c>
      <c r="I30" s="29">
        <f t="shared" si="0"/>
        <v>9.15</v>
      </c>
      <c r="J30" s="29">
        <f t="shared" si="1"/>
        <v>3.22</v>
      </c>
      <c r="K30" s="29">
        <f t="shared" si="5"/>
        <v>12.370000000000001</v>
      </c>
      <c r="L30" s="95">
        <v>0</v>
      </c>
      <c r="M30" s="36">
        <f t="shared" si="6"/>
        <v>12.370000000000001</v>
      </c>
      <c r="N30" s="31">
        <f t="shared" si="8"/>
        <v>50400</v>
      </c>
      <c r="O30" s="32" t="str">
        <f t="shared" si="2"/>
        <v>Menor</v>
      </c>
      <c r="P30" s="38">
        <f t="shared" si="3"/>
        <v>12.370000000000001</v>
      </c>
    </row>
    <row r="31" spans="1:16" s="34" customFormat="1" ht="18" customHeight="1" x14ac:dyDescent="0.25">
      <c r="A31" s="83">
        <f t="shared" si="7"/>
        <v>20</v>
      </c>
      <c r="B31" s="90">
        <v>42148856</v>
      </c>
      <c r="C31" s="91" t="s">
        <v>44</v>
      </c>
      <c r="D31" s="92">
        <v>42290</v>
      </c>
      <c r="E31" s="93" t="s">
        <v>24</v>
      </c>
      <c r="F31" s="85">
        <v>2500</v>
      </c>
      <c r="G31" s="89">
        <v>360</v>
      </c>
      <c r="H31" s="28">
        <f t="shared" si="4"/>
        <v>30000</v>
      </c>
      <c r="I31" s="29">
        <f t="shared" si="0"/>
        <v>9.15</v>
      </c>
      <c r="J31" s="29">
        <f t="shared" si="1"/>
        <v>2.88</v>
      </c>
      <c r="K31" s="29">
        <f t="shared" si="5"/>
        <v>12.030000000000001</v>
      </c>
      <c r="L31" s="95">
        <v>0</v>
      </c>
      <c r="M31" s="36">
        <f t="shared" si="6"/>
        <v>12.030000000000001</v>
      </c>
      <c r="N31" s="31">
        <f t="shared" si="8"/>
        <v>45000</v>
      </c>
      <c r="O31" s="32" t="str">
        <f t="shared" si="2"/>
        <v>Menor</v>
      </c>
      <c r="P31" s="38">
        <f t="shared" si="3"/>
        <v>12.030000000000001</v>
      </c>
    </row>
    <row r="32" spans="1:16" s="34" customFormat="1" ht="18" customHeight="1" x14ac:dyDescent="0.25">
      <c r="A32" s="83">
        <f t="shared" si="7"/>
        <v>21</v>
      </c>
      <c r="B32" s="90">
        <v>41442243</v>
      </c>
      <c r="C32" s="91" t="s">
        <v>45</v>
      </c>
      <c r="D32" s="92">
        <v>42296</v>
      </c>
      <c r="E32" s="93" t="s">
        <v>24</v>
      </c>
      <c r="F32" s="85">
        <v>850</v>
      </c>
      <c r="G32" s="89">
        <v>360</v>
      </c>
      <c r="H32" s="28">
        <f t="shared" si="4"/>
        <v>10200</v>
      </c>
      <c r="I32" s="29">
        <f t="shared" si="0"/>
        <v>9.15</v>
      </c>
      <c r="J32" s="29">
        <f t="shared" si="1"/>
        <v>0.98</v>
      </c>
      <c r="K32" s="29">
        <f t="shared" si="5"/>
        <v>10.130000000000001</v>
      </c>
      <c r="L32" s="95">
        <v>0</v>
      </c>
      <c r="M32" s="36">
        <f t="shared" si="6"/>
        <v>10.130000000000001</v>
      </c>
      <c r="N32" s="31">
        <f t="shared" si="8"/>
        <v>15300</v>
      </c>
      <c r="O32" s="32" t="str">
        <f t="shared" si="2"/>
        <v>Menor</v>
      </c>
      <c r="P32" s="38">
        <f t="shared" si="3"/>
        <v>10.130000000000001</v>
      </c>
    </row>
    <row r="33" spans="1:16" s="34" customFormat="1" ht="18" customHeight="1" x14ac:dyDescent="0.25">
      <c r="A33" s="83">
        <f t="shared" si="7"/>
        <v>22</v>
      </c>
      <c r="B33" s="90">
        <v>18898726</v>
      </c>
      <c r="C33" s="91" t="s">
        <v>46</v>
      </c>
      <c r="D33" s="92">
        <v>42327</v>
      </c>
      <c r="E33" s="93" t="s">
        <v>24</v>
      </c>
      <c r="F33" s="85">
        <v>2500</v>
      </c>
      <c r="G33" s="89">
        <v>360</v>
      </c>
      <c r="H33" s="28">
        <f t="shared" si="4"/>
        <v>30000</v>
      </c>
      <c r="I33" s="29">
        <f t="shared" si="0"/>
        <v>9.15</v>
      </c>
      <c r="J33" s="29">
        <f t="shared" si="1"/>
        <v>2.88</v>
      </c>
      <c r="K33" s="28">
        <f t="shared" si="5"/>
        <v>12.030000000000001</v>
      </c>
      <c r="L33" s="96">
        <v>0</v>
      </c>
      <c r="M33" s="36">
        <f t="shared" si="6"/>
        <v>12.030000000000001</v>
      </c>
      <c r="N33" s="31">
        <f t="shared" si="8"/>
        <v>45000</v>
      </c>
      <c r="O33" s="32" t="str">
        <f t="shared" si="2"/>
        <v>Menor</v>
      </c>
      <c r="P33" s="38">
        <f t="shared" si="3"/>
        <v>12.030000000000001</v>
      </c>
    </row>
    <row r="34" spans="1:16" s="34" customFormat="1" ht="18" customHeight="1" x14ac:dyDescent="0.25">
      <c r="A34" s="83">
        <f t="shared" si="7"/>
        <v>23</v>
      </c>
      <c r="B34" s="90">
        <v>42735705</v>
      </c>
      <c r="C34" s="91" t="s">
        <v>47</v>
      </c>
      <c r="D34" s="92">
        <v>42327</v>
      </c>
      <c r="E34" s="93" t="s">
        <v>24</v>
      </c>
      <c r="F34" s="85">
        <v>1000</v>
      </c>
      <c r="G34" s="89">
        <v>360</v>
      </c>
      <c r="H34" s="28">
        <f t="shared" si="4"/>
        <v>12000</v>
      </c>
      <c r="I34" s="29">
        <f t="shared" si="0"/>
        <v>9.15</v>
      </c>
      <c r="J34" s="29">
        <f t="shared" si="1"/>
        <v>1.1499999999999999</v>
      </c>
      <c r="K34" s="29">
        <f t="shared" si="5"/>
        <v>10.3</v>
      </c>
      <c r="L34" s="95">
        <v>0</v>
      </c>
      <c r="M34" s="36">
        <f t="shared" si="6"/>
        <v>10.3</v>
      </c>
      <c r="N34" s="31">
        <f t="shared" si="8"/>
        <v>18000</v>
      </c>
      <c r="O34" s="32" t="str">
        <f t="shared" si="2"/>
        <v>Menor</v>
      </c>
      <c r="P34" s="38">
        <f t="shared" si="3"/>
        <v>10.3</v>
      </c>
    </row>
    <row r="35" spans="1:16" s="34" customFormat="1" ht="18" customHeight="1" x14ac:dyDescent="0.25">
      <c r="A35" s="83">
        <f t="shared" si="7"/>
        <v>24</v>
      </c>
      <c r="B35" s="90">
        <v>43594469</v>
      </c>
      <c r="C35" s="91" t="s">
        <v>48</v>
      </c>
      <c r="D35" s="92">
        <v>42333</v>
      </c>
      <c r="E35" s="93" t="s">
        <v>24</v>
      </c>
      <c r="F35" s="85">
        <v>4000</v>
      </c>
      <c r="G35" s="89">
        <v>360</v>
      </c>
      <c r="H35" s="28">
        <f t="shared" si="4"/>
        <v>48000</v>
      </c>
      <c r="I35" s="29">
        <f t="shared" si="0"/>
        <v>9.15</v>
      </c>
      <c r="J35" s="29">
        <f t="shared" si="1"/>
        <v>4.5999999999999996</v>
      </c>
      <c r="K35" s="29">
        <f t="shared" si="5"/>
        <v>13.75</v>
      </c>
      <c r="L35" s="95">
        <v>0</v>
      </c>
      <c r="M35" s="36">
        <f t="shared" si="6"/>
        <v>13.75</v>
      </c>
      <c r="N35" s="31">
        <f t="shared" si="8"/>
        <v>72000</v>
      </c>
      <c r="O35" s="37" t="str">
        <f t="shared" si="2"/>
        <v>Menor</v>
      </c>
      <c r="P35" s="38">
        <f t="shared" si="3"/>
        <v>13.75</v>
      </c>
    </row>
    <row r="36" spans="1:16" s="34" customFormat="1" ht="18" customHeight="1" x14ac:dyDescent="0.25">
      <c r="A36" s="83">
        <f t="shared" si="7"/>
        <v>25</v>
      </c>
      <c r="B36" s="90">
        <v>40465809</v>
      </c>
      <c r="C36" s="91" t="s">
        <v>49</v>
      </c>
      <c r="D36" s="92">
        <v>42338</v>
      </c>
      <c r="E36" s="93" t="s">
        <v>24</v>
      </c>
      <c r="F36" s="85">
        <v>2000</v>
      </c>
      <c r="G36" s="89">
        <v>360</v>
      </c>
      <c r="H36" s="28">
        <f t="shared" si="4"/>
        <v>24000</v>
      </c>
      <c r="I36" s="29">
        <f t="shared" si="0"/>
        <v>9.15</v>
      </c>
      <c r="J36" s="29">
        <f t="shared" si="1"/>
        <v>2.2999999999999998</v>
      </c>
      <c r="K36" s="29">
        <f t="shared" si="5"/>
        <v>11.45</v>
      </c>
      <c r="L36" s="95">
        <v>0</v>
      </c>
      <c r="M36" s="36">
        <f t="shared" si="6"/>
        <v>11.45</v>
      </c>
      <c r="N36" s="31">
        <f t="shared" si="8"/>
        <v>36000</v>
      </c>
      <c r="O36" s="32" t="str">
        <f t="shared" si="2"/>
        <v>Menor</v>
      </c>
      <c r="P36" s="38">
        <f t="shared" si="3"/>
        <v>11.45</v>
      </c>
    </row>
    <row r="37" spans="1:16" s="34" customFormat="1" ht="18" customHeight="1" x14ac:dyDescent="0.25">
      <c r="A37" s="83">
        <f t="shared" si="7"/>
        <v>26</v>
      </c>
      <c r="B37" s="90">
        <v>40241230</v>
      </c>
      <c r="C37" s="91" t="s">
        <v>50</v>
      </c>
      <c r="D37" s="92">
        <v>42359</v>
      </c>
      <c r="E37" s="93" t="s">
        <v>24</v>
      </c>
      <c r="F37" s="85">
        <v>1200</v>
      </c>
      <c r="G37" s="89">
        <v>360</v>
      </c>
      <c r="H37" s="28">
        <f t="shared" si="4"/>
        <v>14400</v>
      </c>
      <c r="I37" s="29">
        <f t="shared" si="0"/>
        <v>9.15</v>
      </c>
      <c r="J37" s="29">
        <f t="shared" si="1"/>
        <v>1.38</v>
      </c>
      <c r="K37" s="29">
        <f t="shared" si="5"/>
        <v>10.530000000000001</v>
      </c>
      <c r="L37" s="95">
        <v>0</v>
      </c>
      <c r="M37" s="36">
        <f t="shared" si="6"/>
        <v>10.530000000000001</v>
      </c>
      <c r="N37" s="31">
        <f t="shared" si="8"/>
        <v>21600</v>
      </c>
      <c r="O37" s="32" t="str">
        <f t="shared" si="2"/>
        <v>Menor</v>
      </c>
      <c r="P37" s="38">
        <f t="shared" si="3"/>
        <v>10.530000000000001</v>
      </c>
    </row>
    <row r="38" spans="1:16" s="34" customFormat="1" ht="18" customHeight="1" x14ac:dyDescent="0.25">
      <c r="A38" s="83">
        <f t="shared" si="7"/>
        <v>27</v>
      </c>
      <c r="B38" s="90">
        <v>43053581</v>
      </c>
      <c r="C38" s="91" t="s">
        <v>51</v>
      </c>
      <c r="D38" s="92">
        <v>42381</v>
      </c>
      <c r="E38" s="93" t="s">
        <v>24</v>
      </c>
      <c r="F38" s="85">
        <v>1000</v>
      </c>
      <c r="G38" s="94">
        <v>349</v>
      </c>
      <c r="H38" s="28">
        <f t="shared" si="4"/>
        <v>12000</v>
      </c>
      <c r="I38" s="29">
        <f t="shared" si="0"/>
        <v>8.8699999999999992</v>
      </c>
      <c r="J38" s="29">
        <f t="shared" si="1"/>
        <v>1.1499999999999999</v>
      </c>
      <c r="K38" s="29">
        <f t="shared" si="5"/>
        <v>10.02</v>
      </c>
      <c r="L38" s="95">
        <v>0</v>
      </c>
      <c r="M38" s="36">
        <f t="shared" si="6"/>
        <v>10.02</v>
      </c>
      <c r="N38" s="31">
        <f t="shared" si="8"/>
        <v>18000</v>
      </c>
      <c r="O38" s="32" t="str">
        <f t="shared" si="2"/>
        <v>Menor</v>
      </c>
      <c r="P38" s="38">
        <f t="shared" si="3"/>
        <v>10.02</v>
      </c>
    </row>
    <row r="39" spans="1:16" s="34" customFormat="1" ht="18" customHeight="1" x14ac:dyDescent="0.25">
      <c r="A39" s="83">
        <f t="shared" si="7"/>
        <v>28</v>
      </c>
      <c r="B39" s="90">
        <v>43056184</v>
      </c>
      <c r="C39" s="91" t="s">
        <v>52</v>
      </c>
      <c r="D39" s="92">
        <v>42381</v>
      </c>
      <c r="E39" s="93" t="s">
        <v>24</v>
      </c>
      <c r="F39" s="85">
        <v>1500</v>
      </c>
      <c r="G39" s="94">
        <v>349</v>
      </c>
      <c r="H39" s="28">
        <f t="shared" si="4"/>
        <v>18000</v>
      </c>
      <c r="I39" s="29">
        <f t="shared" si="0"/>
        <v>8.8699999999999992</v>
      </c>
      <c r="J39" s="29">
        <f t="shared" si="1"/>
        <v>1.73</v>
      </c>
      <c r="K39" s="29">
        <f t="shared" si="5"/>
        <v>10.6</v>
      </c>
      <c r="L39" s="95">
        <v>0</v>
      </c>
      <c r="M39" s="36">
        <f t="shared" si="6"/>
        <v>10.6</v>
      </c>
      <c r="N39" s="31">
        <f t="shared" si="8"/>
        <v>27000</v>
      </c>
      <c r="O39" s="32" t="str">
        <f t="shared" si="2"/>
        <v>Menor</v>
      </c>
      <c r="P39" s="38">
        <f t="shared" si="3"/>
        <v>10.6</v>
      </c>
    </row>
    <row r="40" spans="1:16" s="34" customFormat="1" ht="18" customHeight="1" x14ac:dyDescent="0.25">
      <c r="A40" s="83">
        <f t="shared" si="7"/>
        <v>29</v>
      </c>
      <c r="B40" s="90">
        <v>47283819</v>
      </c>
      <c r="C40" s="91" t="s">
        <v>53</v>
      </c>
      <c r="D40" s="92">
        <v>42397</v>
      </c>
      <c r="E40" s="93" t="s">
        <v>24</v>
      </c>
      <c r="F40" s="85">
        <v>850</v>
      </c>
      <c r="G40" s="94">
        <v>333</v>
      </c>
      <c r="H40" s="28">
        <f t="shared" si="4"/>
        <v>10200</v>
      </c>
      <c r="I40" s="29">
        <f t="shared" si="0"/>
        <v>8.4700000000000006</v>
      </c>
      <c r="J40" s="29">
        <f t="shared" si="1"/>
        <v>0.98</v>
      </c>
      <c r="K40" s="29">
        <f t="shared" si="5"/>
        <v>9.4500000000000011</v>
      </c>
      <c r="L40" s="95">
        <v>0</v>
      </c>
      <c r="M40" s="36">
        <f t="shared" si="6"/>
        <v>9.4500000000000011</v>
      </c>
      <c r="N40" s="31">
        <f t="shared" si="8"/>
        <v>15300</v>
      </c>
      <c r="O40" s="32" t="str">
        <f t="shared" si="2"/>
        <v>Menor</v>
      </c>
      <c r="P40" s="38">
        <f t="shared" si="3"/>
        <v>9.4500000000000011</v>
      </c>
    </row>
    <row r="41" spans="1:16" s="34" customFormat="1" ht="18" customHeight="1" x14ac:dyDescent="0.25">
      <c r="A41" s="83">
        <f t="shared" si="7"/>
        <v>30</v>
      </c>
      <c r="B41" s="90">
        <v>44771703</v>
      </c>
      <c r="C41" s="91" t="s">
        <v>54</v>
      </c>
      <c r="D41" s="92">
        <v>42397</v>
      </c>
      <c r="E41" s="93" t="s">
        <v>24</v>
      </c>
      <c r="F41" s="85">
        <v>1000</v>
      </c>
      <c r="G41" s="94">
        <v>333</v>
      </c>
      <c r="H41" s="28">
        <f t="shared" si="4"/>
        <v>12000</v>
      </c>
      <c r="I41" s="29">
        <f t="shared" si="0"/>
        <v>8.4700000000000006</v>
      </c>
      <c r="J41" s="29">
        <f t="shared" si="1"/>
        <v>1.1499999999999999</v>
      </c>
      <c r="K41" s="29">
        <f t="shared" si="5"/>
        <v>9.620000000000001</v>
      </c>
      <c r="L41" s="95">
        <v>0</v>
      </c>
      <c r="M41" s="36">
        <f t="shared" si="6"/>
        <v>9.620000000000001</v>
      </c>
      <c r="N41" s="31">
        <f t="shared" si="8"/>
        <v>18000</v>
      </c>
      <c r="O41" s="32" t="str">
        <f t="shared" si="2"/>
        <v>Menor</v>
      </c>
      <c r="P41" s="38">
        <f t="shared" si="3"/>
        <v>9.620000000000001</v>
      </c>
    </row>
    <row r="42" spans="1:16" s="34" customFormat="1" ht="18" customHeight="1" x14ac:dyDescent="0.25">
      <c r="A42" s="83">
        <f t="shared" si="7"/>
        <v>31</v>
      </c>
      <c r="B42" s="90">
        <v>40661552</v>
      </c>
      <c r="C42" s="91" t="s">
        <v>55</v>
      </c>
      <c r="D42" s="92">
        <v>42399</v>
      </c>
      <c r="E42" s="93" t="s">
        <v>24</v>
      </c>
      <c r="F42" s="85">
        <v>1000</v>
      </c>
      <c r="G42" s="94">
        <v>331</v>
      </c>
      <c r="H42" s="28">
        <f t="shared" si="4"/>
        <v>12000</v>
      </c>
      <c r="I42" s="29">
        <f t="shared" si="0"/>
        <v>8.42</v>
      </c>
      <c r="J42" s="29">
        <f t="shared" si="1"/>
        <v>1.1499999999999999</v>
      </c>
      <c r="K42" s="29">
        <f t="shared" si="5"/>
        <v>9.57</v>
      </c>
      <c r="L42" s="95">
        <v>0</v>
      </c>
      <c r="M42" s="36">
        <f t="shared" si="6"/>
        <v>9.57</v>
      </c>
      <c r="N42" s="31">
        <f t="shared" si="8"/>
        <v>18000</v>
      </c>
      <c r="O42" s="32" t="str">
        <f t="shared" si="2"/>
        <v>Menor</v>
      </c>
      <c r="P42" s="38">
        <f t="shared" si="3"/>
        <v>9.57</v>
      </c>
    </row>
    <row r="43" spans="1:16" s="34" customFormat="1" ht="18" customHeight="1" x14ac:dyDescent="0.25">
      <c r="A43" s="83">
        <f t="shared" si="7"/>
        <v>32</v>
      </c>
      <c r="B43" s="90" t="s">
        <v>56</v>
      </c>
      <c r="C43" s="91" t="s">
        <v>57</v>
      </c>
      <c r="D43" s="92">
        <v>42402</v>
      </c>
      <c r="E43" s="93" t="s">
        <v>24</v>
      </c>
      <c r="F43" s="85">
        <v>1600</v>
      </c>
      <c r="G43" s="94">
        <v>329</v>
      </c>
      <c r="H43" s="28">
        <f t="shared" si="4"/>
        <v>19200</v>
      </c>
      <c r="I43" s="29">
        <f t="shared" si="0"/>
        <v>8.3699999999999992</v>
      </c>
      <c r="J43" s="29">
        <f t="shared" si="1"/>
        <v>1.84</v>
      </c>
      <c r="K43" s="29">
        <f t="shared" si="5"/>
        <v>10.209999999999999</v>
      </c>
      <c r="L43" s="95">
        <v>0</v>
      </c>
      <c r="M43" s="36">
        <f t="shared" si="6"/>
        <v>10.209999999999999</v>
      </c>
      <c r="N43" s="31">
        <f t="shared" si="8"/>
        <v>28800</v>
      </c>
      <c r="O43" s="32" t="str">
        <f t="shared" si="2"/>
        <v>Menor</v>
      </c>
      <c r="P43" s="38">
        <f t="shared" si="3"/>
        <v>10.209999999999999</v>
      </c>
    </row>
    <row r="44" spans="1:16" s="34" customFormat="1" ht="18" customHeight="1" x14ac:dyDescent="0.25">
      <c r="A44" s="83">
        <f t="shared" si="7"/>
        <v>33</v>
      </c>
      <c r="B44" s="90">
        <v>41698775</v>
      </c>
      <c r="C44" s="91" t="s">
        <v>58</v>
      </c>
      <c r="D44" s="92">
        <v>42402</v>
      </c>
      <c r="E44" s="93" t="s">
        <v>24</v>
      </c>
      <c r="F44" s="85">
        <v>1200</v>
      </c>
      <c r="G44" s="94">
        <v>329</v>
      </c>
      <c r="H44" s="28">
        <f t="shared" si="4"/>
        <v>14400</v>
      </c>
      <c r="I44" s="29">
        <f t="shared" si="0"/>
        <v>8.3699999999999992</v>
      </c>
      <c r="J44" s="29">
        <f t="shared" si="1"/>
        <v>1.38</v>
      </c>
      <c r="K44" s="29">
        <f t="shared" si="5"/>
        <v>9.75</v>
      </c>
      <c r="L44" s="95">
        <v>0</v>
      </c>
      <c r="M44" s="36">
        <f t="shared" si="6"/>
        <v>9.75</v>
      </c>
      <c r="N44" s="31">
        <f t="shared" si="8"/>
        <v>21600</v>
      </c>
      <c r="O44" s="32" t="str">
        <f t="shared" si="2"/>
        <v>Menor</v>
      </c>
      <c r="P44" s="38">
        <f t="shared" si="3"/>
        <v>9.75</v>
      </c>
    </row>
    <row r="45" spans="1:16" s="34" customFormat="1" ht="18" customHeight="1" x14ac:dyDescent="0.25">
      <c r="A45" s="83">
        <f t="shared" si="7"/>
        <v>34</v>
      </c>
      <c r="B45" s="90">
        <v>47518042</v>
      </c>
      <c r="C45" s="91" t="s">
        <v>59</v>
      </c>
      <c r="D45" s="92">
        <v>42415</v>
      </c>
      <c r="E45" s="93" t="s">
        <v>24</v>
      </c>
      <c r="F45" s="85">
        <v>1500</v>
      </c>
      <c r="G45" s="94">
        <v>315</v>
      </c>
      <c r="H45" s="28">
        <f t="shared" si="4"/>
        <v>18000</v>
      </c>
      <c r="I45" s="29">
        <f t="shared" si="0"/>
        <v>8.01</v>
      </c>
      <c r="J45" s="29">
        <f t="shared" si="1"/>
        <v>1.73</v>
      </c>
      <c r="K45" s="29">
        <f t="shared" si="5"/>
        <v>9.74</v>
      </c>
      <c r="L45" s="95">
        <v>0</v>
      </c>
      <c r="M45" s="36">
        <f t="shared" si="6"/>
        <v>9.74</v>
      </c>
      <c r="N45" s="31">
        <f t="shared" si="8"/>
        <v>27000</v>
      </c>
      <c r="O45" s="32" t="str">
        <f t="shared" si="2"/>
        <v>Menor</v>
      </c>
      <c r="P45" s="38">
        <f t="shared" si="3"/>
        <v>9.74</v>
      </c>
    </row>
    <row r="46" spans="1:16" s="34" customFormat="1" ht="18" customHeight="1" x14ac:dyDescent="0.25">
      <c r="A46" s="83">
        <f t="shared" si="7"/>
        <v>35</v>
      </c>
      <c r="B46" s="90">
        <v>45784291</v>
      </c>
      <c r="C46" s="91" t="s">
        <v>60</v>
      </c>
      <c r="D46" s="92">
        <v>42416</v>
      </c>
      <c r="E46" s="93" t="s">
        <v>24</v>
      </c>
      <c r="F46" s="85">
        <v>1000</v>
      </c>
      <c r="G46" s="94">
        <v>314</v>
      </c>
      <c r="H46" s="28">
        <f t="shared" si="4"/>
        <v>12000</v>
      </c>
      <c r="I46" s="29">
        <f t="shared" si="0"/>
        <v>7.98</v>
      </c>
      <c r="J46" s="29">
        <f t="shared" si="1"/>
        <v>1.1499999999999999</v>
      </c>
      <c r="K46" s="29">
        <f t="shared" si="5"/>
        <v>9.1300000000000008</v>
      </c>
      <c r="L46" s="95">
        <v>0</v>
      </c>
      <c r="M46" s="36">
        <f t="shared" si="6"/>
        <v>9.1300000000000008</v>
      </c>
      <c r="N46" s="31">
        <f t="shared" si="8"/>
        <v>18000</v>
      </c>
      <c r="O46" s="32" t="str">
        <f t="shared" si="2"/>
        <v>Menor</v>
      </c>
      <c r="P46" s="38">
        <f t="shared" si="3"/>
        <v>9.1300000000000008</v>
      </c>
    </row>
    <row r="47" spans="1:16" s="34" customFormat="1" ht="18" customHeight="1" x14ac:dyDescent="0.25">
      <c r="A47" s="83">
        <f t="shared" si="7"/>
        <v>36</v>
      </c>
      <c r="B47" s="90">
        <v>41806910</v>
      </c>
      <c r="C47" s="91" t="s">
        <v>61</v>
      </c>
      <c r="D47" s="92">
        <v>42417</v>
      </c>
      <c r="E47" s="93" t="s">
        <v>24</v>
      </c>
      <c r="F47" s="85">
        <v>1000</v>
      </c>
      <c r="G47" s="94">
        <v>313</v>
      </c>
      <c r="H47" s="28">
        <f t="shared" si="4"/>
        <v>12000</v>
      </c>
      <c r="I47" s="29">
        <f t="shared" si="0"/>
        <v>7.96</v>
      </c>
      <c r="J47" s="29">
        <f t="shared" si="1"/>
        <v>1.1499999999999999</v>
      </c>
      <c r="K47" s="29">
        <f t="shared" si="5"/>
        <v>9.11</v>
      </c>
      <c r="L47" s="95">
        <v>0</v>
      </c>
      <c r="M47" s="36">
        <f t="shared" si="6"/>
        <v>9.11</v>
      </c>
      <c r="N47" s="31">
        <f t="shared" si="8"/>
        <v>18000</v>
      </c>
      <c r="O47" s="32" t="str">
        <f t="shared" si="2"/>
        <v>Menor</v>
      </c>
      <c r="P47" s="38">
        <f t="shared" si="3"/>
        <v>9.11</v>
      </c>
    </row>
    <row r="48" spans="1:16" s="34" customFormat="1" ht="18" customHeight="1" x14ac:dyDescent="0.25">
      <c r="A48" s="83">
        <f t="shared" si="7"/>
        <v>37</v>
      </c>
      <c r="B48" s="90">
        <v>46104862</v>
      </c>
      <c r="C48" s="91" t="s">
        <v>62</v>
      </c>
      <c r="D48" s="92">
        <v>42423</v>
      </c>
      <c r="E48" s="93" t="s">
        <v>24</v>
      </c>
      <c r="F48" s="85">
        <v>1800</v>
      </c>
      <c r="G48" s="94">
        <v>307</v>
      </c>
      <c r="H48" s="28">
        <f t="shared" si="4"/>
        <v>21600</v>
      </c>
      <c r="I48" s="29">
        <f t="shared" si="0"/>
        <v>7.81</v>
      </c>
      <c r="J48" s="29">
        <f t="shared" si="1"/>
        <v>2.0699999999999998</v>
      </c>
      <c r="K48" s="29">
        <f t="shared" si="5"/>
        <v>9.879999999999999</v>
      </c>
      <c r="L48" s="95">
        <v>0</v>
      </c>
      <c r="M48" s="36">
        <f t="shared" si="6"/>
        <v>9.879999999999999</v>
      </c>
      <c r="N48" s="31">
        <f t="shared" si="8"/>
        <v>32400</v>
      </c>
      <c r="O48" s="32" t="str">
        <f t="shared" si="2"/>
        <v>Menor</v>
      </c>
      <c r="P48" s="38">
        <f t="shared" si="3"/>
        <v>9.879999999999999</v>
      </c>
    </row>
    <row r="49" spans="1:16" s="34" customFormat="1" ht="18" customHeight="1" x14ac:dyDescent="0.25">
      <c r="A49" s="83">
        <f t="shared" si="7"/>
        <v>38</v>
      </c>
      <c r="B49" s="90">
        <v>45972862</v>
      </c>
      <c r="C49" s="91" t="s">
        <v>63</v>
      </c>
      <c r="D49" s="92">
        <v>42431</v>
      </c>
      <c r="E49" s="93" t="s">
        <v>24</v>
      </c>
      <c r="F49" s="85">
        <v>2200</v>
      </c>
      <c r="G49" s="94">
        <v>299</v>
      </c>
      <c r="H49" s="28">
        <f t="shared" si="4"/>
        <v>26400</v>
      </c>
      <c r="I49" s="29">
        <f t="shared" si="0"/>
        <v>7.6</v>
      </c>
      <c r="J49" s="29">
        <f t="shared" si="1"/>
        <v>2.5299999999999998</v>
      </c>
      <c r="K49" s="29">
        <f t="shared" si="5"/>
        <v>10.129999999999999</v>
      </c>
      <c r="L49" s="95">
        <v>0</v>
      </c>
      <c r="M49" s="36">
        <f t="shared" si="6"/>
        <v>10.129999999999999</v>
      </c>
      <c r="N49" s="31">
        <f t="shared" si="8"/>
        <v>39600</v>
      </c>
      <c r="O49" s="32" t="str">
        <f t="shared" si="2"/>
        <v>Menor</v>
      </c>
      <c r="P49" s="38">
        <f t="shared" si="3"/>
        <v>10.129999999999999</v>
      </c>
    </row>
    <row r="50" spans="1:16" s="34" customFormat="1" ht="18" customHeight="1" x14ac:dyDescent="0.25">
      <c r="A50" s="83">
        <f t="shared" si="7"/>
        <v>39</v>
      </c>
      <c r="B50" s="90">
        <v>45631527</v>
      </c>
      <c r="C50" s="91" t="s">
        <v>64</v>
      </c>
      <c r="D50" s="92">
        <v>42439</v>
      </c>
      <c r="E50" s="93" t="s">
        <v>24</v>
      </c>
      <c r="F50" s="85">
        <v>1200</v>
      </c>
      <c r="G50" s="94">
        <v>290</v>
      </c>
      <c r="H50" s="28">
        <f t="shared" si="4"/>
        <v>14400</v>
      </c>
      <c r="I50" s="29">
        <f t="shared" si="0"/>
        <v>7.37</v>
      </c>
      <c r="J50" s="29">
        <f t="shared" si="1"/>
        <v>1.38</v>
      </c>
      <c r="K50" s="29">
        <f t="shared" si="5"/>
        <v>8.75</v>
      </c>
      <c r="L50" s="95">
        <v>0</v>
      </c>
      <c r="M50" s="36">
        <f t="shared" si="6"/>
        <v>8.75</v>
      </c>
      <c r="N50" s="31">
        <f t="shared" si="8"/>
        <v>21600</v>
      </c>
      <c r="O50" s="32" t="str">
        <f t="shared" si="2"/>
        <v>Menor</v>
      </c>
      <c r="P50" s="38">
        <f t="shared" si="3"/>
        <v>8.75</v>
      </c>
    </row>
    <row r="51" spans="1:16" s="34" customFormat="1" ht="18" customHeight="1" x14ac:dyDescent="0.25">
      <c r="A51" s="83">
        <f t="shared" si="7"/>
        <v>40</v>
      </c>
      <c r="B51" s="90">
        <v>70750813</v>
      </c>
      <c r="C51" s="91" t="s">
        <v>65</v>
      </c>
      <c r="D51" s="92">
        <v>42440</v>
      </c>
      <c r="E51" s="93" t="s">
        <v>24</v>
      </c>
      <c r="F51" s="85">
        <v>1485</v>
      </c>
      <c r="G51" s="94">
        <v>289</v>
      </c>
      <c r="H51" s="28">
        <f t="shared" si="4"/>
        <v>17820</v>
      </c>
      <c r="I51" s="29">
        <f t="shared" si="0"/>
        <v>7.35</v>
      </c>
      <c r="J51" s="29">
        <f t="shared" si="1"/>
        <v>1.71</v>
      </c>
      <c r="K51" s="29">
        <f t="shared" si="5"/>
        <v>9.0599999999999987</v>
      </c>
      <c r="L51" s="95">
        <v>0</v>
      </c>
      <c r="M51" s="36">
        <f t="shared" si="6"/>
        <v>9.0599999999999987</v>
      </c>
      <c r="N51" s="31">
        <f t="shared" si="8"/>
        <v>26730</v>
      </c>
      <c r="O51" s="32" t="str">
        <f t="shared" si="2"/>
        <v>Menor</v>
      </c>
      <c r="P51" s="38">
        <f t="shared" si="3"/>
        <v>9.0599999999999987</v>
      </c>
    </row>
    <row r="52" spans="1:16" s="34" customFormat="1" ht="18" customHeight="1" x14ac:dyDescent="0.25">
      <c r="A52" s="83">
        <f t="shared" si="7"/>
        <v>41</v>
      </c>
      <c r="B52" s="90">
        <v>45233403</v>
      </c>
      <c r="C52" s="91" t="s">
        <v>66</v>
      </c>
      <c r="D52" s="92">
        <v>42445</v>
      </c>
      <c r="E52" s="93" t="s">
        <v>24</v>
      </c>
      <c r="F52" s="85">
        <v>1500</v>
      </c>
      <c r="G52" s="94">
        <v>284</v>
      </c>
      <c r="H52" s="28">
        <f t="shared" si="4"/>
        <v>18000</v>
      </c>
      <c r="I52" s="29">
        <f t="shared" si="0"/>
        <v>7.22</v>
      </c>
      <c r="J52" s="29">
        <f t="shared" si="1"/>
        <v>1.73</v>
      </c>
      <c r="K52" s="29">
        <f t="shared" si="5"/>
        <v>8.9499999999999993</v>
      </c>
      <c r="L52" s="95">
        <v>0</v>
      </c>
      <c r="M52" s="36">
        <f t="shared" si="6"/>
        <v>8.9499999999999993</v>
      </c>
      <c r="N52" s="31">
        <f t="shared" si="8"/>
        <v>27000</v>
      </c>
      <c r="O52" s="32" t="str">
        <f t="shared" si="2"/>
        <v>Menor</v>
      </c>
      <c r="P52" s="38">
        <f t="shared" si="3"/>
        <v>8.9499999999999993</v>
      </c>
    </row>
    <row r="53" spans="1:16" s="34" customFormat="1" ht="18" customHeight="1" x14ac:dyDescent="0.25">
      <c r="A53" s="83">
        <f t="shared" si="7"/>
        <v>42</v>
      </c>
      <c r="B53" s="90">
        <v>71214109</v>
      </c>
      <c r="C53" s="91" t="s">
        <v>67</v>
      </c>
      <c r="D53" s="92">
        <v>42445</v>
      </c>
      <c r="E53" s="93" t="s">
        <v>24</v>
      </c>
      <c r="F53" s="85">
        <v>2500</v>
      </c>
      <c r="G53" s="94">
        <v>294</v>
      </c>
      <c r="H53" s="28">
        <f t="shared" si="4"/>
        <v>30000</v>
      </c>
      <c r="I53" s="29">
        <f t="shared" si="0"/>
        <v>7.48</v>
      </c>
      <c r="J53" s="29">
        <f t="shared" si="1"/>
        <v>2.88</v>
      </c>
      <c r="K53" s="29">
        <f t="shared" si="5"/>
        <v>10.36</v>
      </c>
      <c r="L53" s="95">
        <v>0</v>
      </c>
      <c r="M53" s="36">
        <f t="shared" si="6"/>
        <v>10.36</v>
      </c>
      <c r="N53" s="31">
        <f t="shared" si="8"/>
        <v>45000</v>
      </c>
      <c r="O53" s="32" t="str">
        <f t="shared" si="2"/>
        <v>Menor</v>
      </c>
      <c r="P53" s="38">
        <f t="shared" si="3"/>
        <v>10.36</v>
      </c>
    </row>
    <row r="54" spans="1:16" s="34" customFormat="1" ht="18" customHeight="1" x14ac:dyDescent="0.25">
      <c r="A54" s="57"/>
      <c r="B54" s="14"/>
      <c r="C54" s="13"/>
      <c r="D54" s="21"/>
      <c r="E54" s="22"/>
      <c r="F54" s="97"/>
      <c r="G54" s="60"/>
      <c r="H54" s="98"/>
      <c r="I54" s="62"/>
      <c r="J54" s="62"/>
      <c r="K54" s="62"/>
      <c r="L54" s="62"/>
      <c r="M54" s="99"/>
      <c r="N54" s="65"/>
      <c r="O54" s="66"/>
      <c r="P54" s="67"/>
    </row>
    <row r="55" spans="1:16" s="34" customFormat="1" ht="18" customHeight="1" x14ac:dyDescent="0.25">
      <c r="A55" s="57"/>
      <c r="B55" s="14"/>
      <c r="C55" s="13"/>
      <c r="D55" s="21"/>
      <c r="E55" s="22"/>
      <c r="F55" s="97"/>
      <c r="G55" s="60"/>
      <c r="H55" s="98"/>
      <c r="I55" s="62"/>
      <c r="J55" s="62"/>
      <c r="K55" s="62"/>
      <c r="L55" s="62"/>
      <c r="M55" s="99"/>
      <c r="N55" s="65"/>
      <c r="O55" s="66"/>
      <c r="P55" s="67"/>
    </row>
    <row r="56" spans="1:16" s="34" customFormat="1" ht="18" customHeight="1" x14ac:dyDescent="0.25">
      <c r="A56" s="57"/>
      <c r="B56" s="14"/>
      <c r="C56" s="13"/>
      <c r="D56" s="21"/>
      <c r="E56" s="22"/>
      <c r="F56" s="97"/>
      <c r="G56" s="60"/>
      <c r="H56" s="98"/>
      <c r="I56" s="62"/>
      <c r="J56" s="62"/>
      <c r="K56" s="62"/>
      <c r="L56" s="62"/>
      <c r="M56" s="99"/>
      <c r="N56" s="65"/>
      <c r="O56" s="66"/>
      <c r="P56" s="67"/>
    </row>
    <row r="57" spans="1:16" s="34" customFormat="1" ht="18" customHeight="1" x14ac:dyDescent="0.25">
      <c r="A57" s="57"/>
      <c r="B57" s="14"/>
      <c r="C57" s="13"/>
      <c r="D57" s="21"/>
      <c r="E57" s="22"/>
      <c r="F57" s="97"/>
      <c r="G57" s="60"/>
      <c r="H57" s="98"/>
      <c r="I57" s="62"/>
      <c r="J57" s="62"/>
      <c r="K57" s="62"/>
      <c r="L57" s="62"/>
      <c r="M57" s="99"/>
      <c r="N57" s="65"/>
      <c r="O57" s="66"/>
      <c r="P57" s="67"/>
    </row>
    <row r="58" spans="1:16" s="34" customFormat="1" ht="18" customHeight="1" x14ac:dyDescent="0.25">
      <c r="A58" s="57"/>
      <c r="B58" s="14"/>
      <c r="C58" s="58"/>
      <c r="D58" s="21"/>
      <c r="E58" s="22"/>
      <c r="F58" s="97"/>
      <c r="G58" s="60"/>
      <c r="H58" s="98"/>
      <c r="I58" s="62"/>
      <c r="J58" s="62"/>
      <c r="K58" s="62"/>
      <c r="L58" s="62"/>
      <c r="M58" s="99"/>
      <c r="N58" s="65"/>
      <c r="O58" s="66"/>
      <c r="P58" s="67"/>
    </row>
    <row r="59" spans="1:16" s="55" customFormat="1" ht="18" customHeight="1" thickBot="1" x14ac:dyDescent="0.3">
      <c r="A59" s="43"/>
      <c r="B59" s="44"/>
      <c r="C59" s="45"/>
      <c r="D59" s="46"/>
      <c r="E59" s="47"/>
      <c r="F59" s="48"/>
      <c r="G59" s="49"/>
      <c r="H59" s="50"/>
      <c r="I59" s="50"/>
      <c r="J59" s="50"/>
      <c r="K59" s="50"/>
      <c r="L59" s="50"/>
      <c r="M59" s="51"/>
      <c r="N59" s="52"/>
      <c r="O59" s="53"/>
      <c r="P59" s="54">
        <f>SUM(P33:P58)</f>
        <v>212.39</v>
      </c>
    </row>
    <row r="60" spans="1:16" s="34" customFormat="1" ht="18" customHeight="1" thickTop="1" x14ac:dyDescent="0.25">
      <c r="A60" s="26"/>
      <c r="B60" s="37"/>
      <c r="C60" s="39"/>
      <c r="D60" s="41"/>
      <c r="E60" s="35"/>
      <c r="F60" s="27"/>
      <c r="G60" s="40"/>
      <c r="H60" s="42"/>
      <c r="I60" s="29"/>
      <c r="J60" s="29"/>
      <c r="K60" s="29"/>
      <c r="L60" s="29"/>
      <c r="M60" s="56"/>
      <c r="N60" s="31"/>
      <c r="O60" s="32"/>
      <c r="P60" s="38"/>
    </row>
    <row r="61" spans="1:16" s="13" customFormat="1" ht="18" hidden="1" customHeight="1" x14ac:dyDescent="0.25">
      <c r="A61" s="57"/>
      <c r="B61" s="14"/>
      <c r="C61" s="58"/>
      <c r="D61" s="21"/>
      <c r="E61" s="22"/>
      <c r="F61" s="59"/>
      <c r="G61" s="60"/>
      <c r="H61" s="61"/>
      <c r="I61" s="62"/>
      <c r="J61" s="62"/>
      <c r="K61" s="63"/>
      <c r="L61" s="63"/>
      <c r="M61" s="64"/>
      <c r="N61" s="65"/>
      <c r="O61" s="66"/>
      <c r="P61" s="67"/>
    </row>
    <row r="62" spans="1:16" s="13" customFormat="1" ht="18" hidden="1" customHeight="1" x14ac:dyDescent="0.25">
      <c r="A62" s="57"/>
      <c r="B62" s="23" t="s">
        <v>68</v>
      </c>
      <c r="C62" s="23"/>
      <c r="D62" s="21"/>
      <c r="E62" s="22"/>
      <c r="F62" s="59"/>
      <c r="G62" s="60"/>
      <c r="H62" s="61"/>
      <c r="I62" s="62"/>
      <c r="J62" s="62"/>
      <c r="K62" s="63"/>
      <c r="L62" s="63"/>
      <c r="M62" s="64"/>
      <c r="N62" s="65"/>
      <c r="O62" s="66"/>
      <c r="P62" s="67"/>
    </row>
    <row r="63" spans="1:16" s="13" customFormat="1" ht="18" hidden="1" customHeight="1" x14ac:dyDescent="0.25">
      <c r="A63" s="57"/>
      <c r="B63" s="14"/>
      <c r="C63" s="58"/>
      <c r="D63" s="21"/>
      <c r="E63" s="22"/>
      <c r="F63" s="59"/>
      <c r="G63" s="60"/>
      <c r="H63" s="61"/>
      <c r="I63" s="62"/>
      <c r="J63" s="62"/>
      <c r="K63" s="63"/>
      <c r="L63" s="63"/>
      <c r="M63" s="64"/>
      <c r="N63" s="65"/>
      <c r="O63" s="66"/>
      <c r="P63" s="67"/>
    </row>
    <row r="64" spans="1:16" s="13" customFormat="1" ht="18" hidden="1" customHeight="1" x14ac:dyDescent="0.25">
      <c r="A64" s="57">
        <f>A58+1</f>
        <v>1</v>
      </c>
      <c r="C64" s="68" t="s">
        <v>69</v>
      </c>
      <c r="D64" s="21">
        <v>37712</v>
      </c>
      <c r="E64" s="22"/>
      <c r="G64" s="69">
        <v>360</v>
      </c>
      <c r="H64" s="70">
        <v>786633.66999999993</v>
      </c>
      <c r="I64" s="62">
        <f t="shared" ref="I64:I78" si="9">ROUND(G64*$L$7,2)</f>
        <v>9.15</v>
      </c>
      <c r="J64" s="62">
        <f t="shared" ref="J64:J78" si="10">ROUND(H64*$L$6,2)</f>
        <v>75.47</v>
      </c>
      <c r="K64" s="63">
        <f t="shared" ref="K64:K78" si="11">I64+J64</f>
        <v>84.62</v>
      </c>
      <c r="L64" s="63">
        <v>0</v>
      </c>
      <c r="M64" s="64">
        <f t="shared" ref="M64:M78" si="12">K64+L64</f>
        <v>84.62</v>
      </c>
      <c r="N64" s="65">
        <f t="shared" ref="N64:N78" si="13">F64*18</f>
        <v>0</v>
      </c>
      <c r="O64" s="66" t="str">
        <f t="shared" ref="O64:O78" si="14">+IF(M64&gt;N64,"Mayor","Menor")</f>
        <v>Mayor</v>
      </c>
      <c r="P64" s="71">
        <f t="shared" ref="P64:P78" si="15">IF(O64="Mayor",M64,N64)</f>
        <v>84.62</v>
      </c>
    </row>
    <row r="65" spans="1:16" s="13" customFormat="1" ht="18" hidden="1" customHeight="1" x14ac:dyDescent="0.25">
      <c r="A65" s="57">
        <f t="shared" ref="A65:A78" si="16">A64+1</f>
        <v>2</v>
      </c>
      <c r="C65" s="68" t="s">
        <v>70</v>
      </c>
      <c r="D65" s="21">
        <v>38246</v>
      </c>
      <c r="E65" s="22"/>
      <c r="G65" s="69">
        <v>360</v>
      </c>
      <c r="H65" s="70">
        <v>619075.67000000004</v>
      </c>
      <c r="I65" s="62">
        <f t="shared" si="9"/>
        <v>9.15</v>
      </c>
      <c r="J65" s="62">
        <f t="shared" si="10"/>
        <v>59.39</v>
      </c>
      <c r="K65" s="63">
        <f t="shared" si="11"/>
        <v>68.540000000000006</v>
      </c>
      <c r="L65" s="63">
        <v>0</v>
      </c>
      <c r="M65" s="64">
        <f t="shared" si="12"/>
        <v>68.540000000000006</v>
      </c>
      <c r="N65" s="65">
        <f t="shared" si="13"/>
        <v>0</v>
      </c>
      <c r="O65" s="66" t="str">
        <f t="shared" si="14"/>
        <v>Mayor</v>
      </c>
      <c r="P65" s="71">
        <f t="shared" si="15"/>
        <v>68.540000000000006</v>
      </c>
    </row>
    <row r="66" spans="1:16" s="13" customFormat="1" ht="18" hidden="1" customHeight="1" x14ac:dyDescent="0.25">
      <c r="A66" s="57">
        <f t="shared" si="16"/>
        <v>3</v>
      </c>
      <c r="C66" s="68" t="s">
        <v>71</v>
      </c>
      <c r="D66" s="21">
        <v>38353</v>
      </c>
      <c r="E66" s="22"/>
      <c r="G66" s="69">
        <v>330</v>
      </c>
      <c r="H66" s="70">
        <v>619824.27</v>
      </c>
      <c r="I66" s="62">
        <f t="shared" si="9"/>
        <v>8.39</v>
      </c>
      <c r="J66" s="62">
        <f t="shared" si="10"/>
        <v>59.46</v>
      </c>
      <c r="K66" s="63">
        <f t="shared" si="11"/>
        <v>67.849999999999994</v>
      </c>
      <c r="L66" s="63">
        <v>0</v>
      </c>
      <c r="M66" s="64">
        <f t="shared" si="12"/>
        <v>67.849999999999994</v>
      </c>
      <c r="N66" s="65">
        <f t="shared" si="13"/>
        <v>0</v>
      </c>
      <c r="O66" s="66" t="str">
        <f t="shared" si="14"/>
        <v>Mayor</v>
      </c>
      <c r="P66" s="71">
        <f t="shared" si="15"/>
        <v>67.849999999999994</v>
      </c>
    </row>
    <row r="67" spans="1:16" s="13" customFormat="1" ht="18" hidden="1" customHeight="1" x14ac:dyDescent="0.25">
      <c r="A67" s="57">
        <f t="shared" si="16"/>
        <v>4</v>
      </c>
      <c r="C67" s="68" t="s">
        <v>72</v>
      </c>
      <c r="D67" s="21">
        <v>40310</v>
      </c>
      <c r="E67" s="22"/>
      <c r="G67" s="69">
        <v>330</v>
      </c>
      <c r="H67" s="70">
        <v>208407.06</v>
      </c>
      <c r="I67" s="62">
        <f t="shared" si="9"/>
        <v>8.39</v>
      </c>
      <c r="J67" s="62">
        <f t="shared" si="10"/>
        <v>19.989999999999998</v>
      </c>
      <c r="K67" s="63">
        <f t="shared" si="11"/>
        <v>28.38</v>
      </c>
      <c r="L67" s="63">
        <v>0</v>
      </c>
      <c r="M67" s="64">
        <f t="shared" si="12"/>
        <v>28.38</v>
      </c>
      <c r="N67" s="65">
        <f t="shared" si="13"/>
        <v>0</v>
      </c>
      <c r="O67" s="66" t="str">
        <f t="shared" si="14"/>
        <v>Mayor</v>
      </c>
      <c r="P67" s="71">
        <f t="shared" si="15"/>
        <v>28.38</v>
      </c>
    </row>
    <row r="68" spans="1:16" s="13" customFormat="1" ht="18" hidden="1" customHeight="1" x14ac:dyDescent="0.25">
      <c r="A68" s="57">
        <f t="shared" si="16"/>
        <v>5</v>
      </c>
      <c r="C68" s="68" t="s">
        <v>73</v>
      </c>
      <c r="D68" s="21">
        <v>38540</v>
      </c>
      <c r="E68" s="22"/>
      <c r="G68" s="69">
        <v>360</v>
      </c>
      <c r="H68" s="70">
        <v>184475.51999999996</v>
      </c>
      <c r="I68" s="62">
        <f t="shared" si="9"/>
        <v>9.15</v>
      </c>
      <c r="J68" s="62">
        <f t="shared" si="10"/>
        <v>17.7</v>
      </c>
      <c r="K68" s="63">
        <f t="shared" si="11"/>
        <v>26.85</v>
      </c>
      <c r="L68" s="63">
        <v>0</v>
      </c>
      <c r="M68" s="64">
        <f t="shared" si="12"/>
        <v>26.85</v>
      </c>
      <c r="N68" s="65">
        <f t="shared" si="13"/>
        <v>0</v>
      </c>
      <c r="O68" s="66" t="str">
        <f t="shared" si="14"/>
        <v>Mayor</v>
      </c>
      <c r="P68" s="71">
        <f t="shared" si="15"/>
        <v>26.85</v>
      </c>
    </row>
    <row r="69" spans="1:16" s="13" customFormat="1" ht="18" hidden="1" customHeight="1" x14ac:dyDescent="0.25">
      <c r="A69" s="57">
        <f t="shared" si="16"/>
        <v>6</v>
      </c>
      <c r="C69" s="68" t="s">
        <v>74</v>
      </c>
      <c r="D69" s="21">
        <v>38215</v>
      </c>
      <c r="E69" s="22"/>
      <c r="G69" s="69">
        <v>360</v>
      </c>
      <c r="H69" s="70">
        <v>145406.71999999997</v>
      </c>
      <c r="I69" s="62">
        <f t="shared" si="9"/>
        <v>9.15</v>
      </c>
      <c r="J69" s="62">
        <f t="shared" si="10"/>
        <v>13.95</v>
      </c>
      <c r="K69" s="63">
        <f t="shared" si="11"/>
        <v>23.1</v>
      </c>
      <c r="L69" s="63">
        <v>0</v>
      </c>
      <c r="M69" s="64">
        <f t="shared" si="12"/>
        <v>23.1</v>
      </c>
      <c r="N69" s="65">
        <f t="shared" si="13"/>
        <v>0</v>
      </c>
      <c r="O69" s="66" t="str">
        <f t="shared" si="14"/>
        <v>Mayor</v>
      </c>
      <c r="P69" s="71">
        <f t="shared" si="15"/>
        <v>23.1</v>
      </c>
    </row>
    <row r="70" spans="1:16" s="13" customFormat="1" ht="18" hidden="1" customHeight="1" x14ac:dyDescent="0.25">
      <c r="A70" s="57">
        <f t="shared" si="16"/>
        <v>7</v>
      </c>
      <c r="C70" s="68" t="s">
        <v>75</v>
      </c>
      <c r="D70" s="21">
        <v>32762</v>
      </c>
      <c r="E70" s="22"/>
      <c r="G70" s="69">
        <v>360</v>
      </c>
      <c r="H70" s="70">
        <v>170165.82000000004</v>
      </c>
      <c r="I70" s="62">
        <f t="shared" si="9"/>
        <v>9.15</v>
      </c>
      <c r="J70" s="62">
        <f t="shared" si="10"/>
        <v>16.32</v>
      </c>
      <c r="K70" s="63">
        <f t="shared" si="11"/>
        <v>25.47</v>
      </c>
      <c r="L70" s="63">
        <v>0</v>
      </c>
      <c r="M70" s="64">
        <f t="shared" si="12"/>
        <v>25.47</v>
      </c>
      <c r="N70" s="65">
        <f t="shared" si="13"/>
        <v>0</v>
      </c>
      <c r="O70" s="66" t="str">
        <f t="shared" si="14"/>
        <v>Mayor</v>
      </c>
      <c r="P70" s="71">
        <f t="shared" si="15"/>
        <v>25.47</v>
      </c>
    </row>
    <row r="71" spans="1:16" s="13" customFormat="1" ht="18" hidden="1" customHeight="1" x14ac:dyDescent="0.25">
      <c r="A71" s="57">
        <f t="shared" si="16"/>
        <v>8</v>
      </c>
      <c r="C71" s="68" t="s">
        <v>76</v>
      </c>
      <c r="D71" s="21">
        <v>36760</v>
      </c>
      <c r="E71" s="22"/>
      <c r="G71" s="69">
        <v>360</v>
      </c>
      <c r="H71" s="70">
        <v>171975.96</v>
      </c>
      <c r="I71" s="62">
        <f t="shared" si="9"/>
        <v>9.15</v>
      </c>
      <c r="J71" s="62">
        <f t="shared" si="10"/>
        <v>16.5</v>
      </c>
      <c r="K71" s="63">
        <f t="shared" si="11"/>
        <v>25.65</v>
      </c>
      <c r="L71" s="63">
        <v>0</v>
      </c>
      <c r="M71" s="64">
        <f t="shared" si="12"/>
        <v>25.65</v>
      </c>
      <c r="N71" s="65">
        <f t="shared" si="13"/>
        <v>0</v>
      </c>
      <c r="O71" s="66" t="str">
        <f t="shared" si="14"/>
        <v>Mayor</v>
      </c>
      <c r="P71" s="71">
        <f t="shared" si="15"/>
        <v>25.65</v>
      </c>
    </row>
    <row r="72" spans="1:16" s="13" customFormat="1" ht="18" hidden="1" customHeight="1" x14ac:dyDescent="0.25">
      <c r="A72" s="57">
        <f t="shared" si="16"/>
        <v>9</v>
      </c>
      <c r="C72" s="68" t="s">
        <v>77</v>
      </c>
      <c r="D72" s="21">
        <v>38261</v>
      </c>
      <c r="E72" s="22"/>
      <c r="G72" s="69">
        <v>360</v>
      </c>
      <c r="H72" s="70">
        <v>232259.02</v>
      </c>
      <c r="I72" s="62">
        <f t="shared" si="9"/>
        <v>9.15</v>
      </c>
      <c r="J72" s="62">
        <f t="shared" si="10"/>
        <v>22.28</v>
      </c>
      <c r="K72" s="63">
        <f t="shared" si="11"/>
        <v>31.43</v>
      </c>
      <c r="L72" s="63">
        <v>0</v>
      </c>
      <c r="M72" s="64">
        <f t="shared" si="12"/>
        <v>31.43</v>
      </c>
      <c r="N72" s="65">
        <f t="shared" si="13"/>
        <v>0</v>
      </c>
      <c r="O72" s="66" t="str">
        <f t="shared" si="14"/>
        <v>Mayor</v>
      </c>
      <c r="P72" s="71">
        <f t="shared" si="15"/>
        <v>31.43</v>
      </c>
    </row>
    <row r="73" spans="1:16" s="13" customFormat="1" ht="18" hidden="1" customHeight="1" x14ac:dyDescent="0.25">
      <c r="A73" s="57">
        <f t="shared" si="16"/>
        <v>10</v>
      </c>
      <c r="C73" s="68" t="s">
        <v>78</v>
      </c>
      <c r="D73" s="21">
        <v>38215</v>
      </c>
      <c r="E73" s="22"/>
      <c r="G73" s="69">
        <v>360</v>
      </c>
      <c r="H73" s="70">
        <v>119430.12000000002</v>
      </c>
      <c r="I73" s="62">
        <f t="shared" si="9"/>
        <v>9.15</v>
      </c>
      <c r="J73" s="62">
        <f t="shared" si="10"/>
        <v>11.46</v>
      </c>
      <c r="K73" s="63">
        <f t="shared" si="11"/>
        <v>20.61</v>
      </c>
      <c r="L73" s="63">
        <v>0</v>
      </c>
      <c r="M73" s="64">
        <f t="shared" si="12"/>
        <v>20.61</v>
      </c>
      <c r="N73" s="65">
        <f t="shared" si="13"/>
        <v>0</v>
      </c>
      <c r="O73" s="66" t="str">
        <f t="shared" si="14"/>
        <v>Mayor</v>
      </c>
      <c r="P73" s="71">
        <f t="shared" si="15"/>
        <v>20.61</v>
      </c>
    </row>
    <row r="74" spans="1:16" s="13" customFormat="1" ht="18" hidden="1" customHeight="1" x14ac:dyDescent="0.25">
      <c r="A74" s="57">
        <f t="shared" si="16"/>
        <v>11</v>
      </c>
      <c r="C74" s="68" t="s">
        <v>79</v>
      </c>
      <c r="D74" s="21">
        <v>35431</v>
      </c>
      <c r="E74" s="22"/>
      <c r="G74" s="69">
        <v>360</v>
      </c>
      <c r="H74" s="70">
        <v>144592.79</v>
      </c>
      <c r="I74" s="62">
        <f t="shared" si="9"/>
        <v>9.15</v>
      </c>
      <c r="J74" s="62">
        <f t="shared" si="10"/>
        <v>13.87</v>
      </c>
      <c r="K74" s="63">
        <f t="shared" si="11"/>
        <v>23.02</v>
      </c>
      <c r="L74" s="63">
        <v>0</v>
      </c>
      <c r="M74" s="64">
        <f t="shared" si="12"/>
        <v>23.02</v>
      </c>
      <c r="N74" s="65">
        <f t="shared" si="13"/>
        <v>0</v>
      </c>
      <c r="O74" s="66" t="str">
        <f t="shared" si="14"/>
        <v>Mayor</v>
      </c>
      <c r="P74" s="71">
        <f t="shared" si="15"/>
        <v>23.02</v>
      </c>
    </row>
    <row r="75" spans="1:16" s="13" customFormat="1" ht="18" hidden="1" customHeight="1" x14ac:dyDescent="0.25">
      <c r="A75" s="57">
        <f t="shared" si="16"/>
        <v>12</v>
      </c>
      <c r="C75" s="68" t="s">
        <v>80</v>
      </c>
      <c r="D75" s="21">
        <v>32853</v>
      </c>
      <c r="E75" s="22"/>
      <c r="G75" s="69">
        <v>360</v>
      </c>
      <c r="H75" s="70">
        <v>205711.16999999998</v>
      </c>
      <c r="I75" s="62">
        <f t="shared" si="9"/>
        <v>9.15</v>
      </c>
      <c r="J75" s="62">
        <f t="shared" si="10"/>
        <v>19.73</v>
      </c>
      <c r="K75" s="63">
        <f t="shared" si="11"/>
        <v>28.880000000000003</v>
      </c>
      <c r="L75" s="63">
        <v>0</v>
      </c>
      <c r="M75" s="64">
        <f t="shared" si="12"/>
        <v>28.880000000000003</v>
      </c>
      <c r="N75" s="65">
        <f t="shared" si="13"/>
        <v>0</v>
      </c>
      <c r="O75" s="66" t="str">
        <f t="shared" si="14"/>
        <v>Mayor</v>
      </c>
      <c r="P75" s="71">
        <f t="shared" si="15"/>
        <v>28.880000000000003</v>
      </c>
    </row>
    <row r="76" spans="1:16" s="13" customFormat="1" ht="18" hidden="1" customHeight="1" x14ac:dyDescent="0.25">
      <c r="A76" s="57">
        <f t="shared" si="16"/>
        <v>13</v>
      </c>
      <c r="C76" s="68" t="s">
        <v>81</v>
      </c>
      <c r="D76" s="21">
        <v>37712</v>
      </c>
      <c r="E76" s="22"/>
      <c r="G76" s="69">
        <v>360</v>
      </c>
      <c r="H76" s="70">
        <v>250011.19</v>
      </c>
      <c r="I76" s="62">
        <f t="shared" si="9"/>
        <v>9.15</v>
      </c>
      <c r="J76" s="62">
        <f t="shared" si="10"/>
        <v>23.98</v>
      </c>
      <c r="K76" s="63">
        <f t="shared" si="11"/>
        <v>33.130000000000003</v>
      </c>
      <c r="L76" s="63">
        <v>0</v>
      </c>
      <c r="M76" s="64">
        <f t="shared" si="12"/>
        <v>33.130000000000003</v>
      </c>
      <c r="N76" s="65">
        <f t="shared" si="13"/>
        <v>0</v>
      </c>
      <c r="O76" s="66" t="str">
        <f t="shared" si="14"/>
        <v>Mayor</v>
      </c>
      <c r="P76" s="71">
        <f t="shared" si="15"/>
        <v>33.130000000000003</v>
      </c>
    </row>
    <row r="77" spans="1:16" s="13" customFormat="1" ht="18" hidden="1" customHeight="1" x14ac:dyDescent="0.25">
      <c r="A77" s="57">
        <f t="shared" si="16"/>
        <v>14</v>
      </c>
      <c r="C77" s="68" t="s">
        <v>82</v>
      </c>
      <c r="D77" s="21">
        <v>39412</v>
      </c>
      <c r="E77" s="22"/>
      <c r="G77" s="69">
        <v>360</v>
      </c>
      <c r="H77" s="70">
        <v>207394.12999999998</v>
      </c>
      <c r="I77" s="62">
        <f t="shared" si="9"/>
        <v>9.15</v>
      </c>
      <c r="J77" s="62">
        <f t="shared" si="10"/>
        <v>19.899999999999999</v>
      </c>
      <c r="K77" s="63">
        <f t="shared" si="11"/>
        <v>29.049999999999997</v>
      </c>
      <c r="L77" s="63">
        <v>0</v>
      </c>
      <c r="M77" s="64">
        <f t="shared" si="12"/>
        <v>29.049999999999997</v>
      </c>
      <c r="N77" s="65">
        <f t="shared" si="13"/>
        <v>0</v>
      </c>
      <c r="O77" s="66" t="str">
        <f t="shared" si="14"/>
        <v>Mayor</v>
      </c>
      <c r="P77" s="71">
        <f t="shared" si="15"/>
        <v>29.049999999999997</v>
      </c>
    </row>
    <row r="78" spans="1:16" s="13" customFormat="1" ht="18" hidden="1" customHeight="1" x14ac:dyDescent="0.25">
      <c r="A78" s="57">
        <f t="shared" si="16"/>
        <v>15</v>
      </c>
      <c r="C78" s="68" t="s">
        <v>83</v>
      </c>
      <c r="D78" s="21">
        <v>40637</v>
      </c>
      <c r="E78" s="22"/>
      <c r="G78" s="69">
        <v>267</v>
      </c>
      <c r="H78" s="70">
        <v>313170</v>
      </c>
      <c r="I78" s="62">
        <f t="shared" si="9"/>
        <v>6.79</v>
      </c>
      <c r="J78" s="62">
        <f t="shared" si="10"/>
        <v>30.04</v>
      </c>
      <c r="K78" s="63">
        <f t="shared" si="11"/>
        <v>36.83</v>
      </c>
      <c r="L78" s="63">
        <v>0</v>
      </c>
      <c r="M78" s="64">
        <f t="shared" si="12"/>
        <v>36.83</v>
      </c>
      <c r="N78" s="65">
        <f t="shared" si="13"/>
        <v>0</v>
      </c>
      <c r="O78" s="66" t="str">
        <f t="shared" si="14"/>
        <v>Mayor</v>
      </c>
      <c r="P78" s="71">
        <f t="shared" si="15"/>
        <v>36.83</v>
      </c>
    </row>
    <row r="79" spans="1:16" s="13" customFormat="1" ht="18" hidden="1" customHeight="1" thickBot="1" x14ac:dyDescent="0.3">
      <c r="C79" s="68"/>
      <c r="D79" s="21"/>
      <c r="E79" s="22"/>
      <c r="G79" s="72">
        <f>SUM(G12:G78)</f>
        <v>19665</v>
      </c>
      <c r="H79" s="72">
        <f>SUM(H12:H78)</f>
        <v>5211873.1100000003</v>
      </c>
      <c r="K79" s="73">
        <f>SUM(K12:K78)</f>
        <v>999.86999999999989</v>
      </c>
      <c r="M79" s="74">
        <f>SUM(M12:M78)</f>
        <v>999.86999999999989</v>
      </c>
      <c r="P79" s="74">
        <f>SUM(P64:P78)</f>
        <v>553.41000000000008</v>
      </c>
    </row>
    <row r="80" spans="1:16" s="13" customFormat="1" ht="18" hidden="1" customHeight="1" thickTop="1" x14ac:dyDescent="0.25">
      <c r="C80" s="68"/>
      <c r="D80" s="21"/>
      <c r="E80" s="22"/>
      <c r="G80" s="75"/>
      <c r="H80" s="76"/>
      <c r="I80" s="77"/>
    </row>
    <row r="81" spans="3:16" s="13" customFormat="1" ht="18" hidden="1" customHeight="1" x14ac:dyDescent="0.25">
      <c r="C81" s="68"/>
      <c r="D81" s="21"/>
      <c r="E81" s="22"/>
      <c r="G81" s="75"/>
      <c r="H81" s="76"/>
      <c r="I81" s="77"/>
      <c r="P81" s="17" t="e">
        <f>+P79+P59+#REF!</f>
        <v>#REF!</v>
      </c>
    </row>
    <row r="82" spans="3:16" s="13" customFormat="1" ht="18" hidden="1" customHeight="1" x14ac:dyDescent="0.25">
      <c r="C82" s="68"/>
      <c r="D82" s="21"/>
      <c r="E82" s="22"/>
      <c r="G82" s="75"/>
      <c r="H82" s="76"/>
      <c r="I82" s="77"/>
      <c r="P82" s="17"/>
    </row>
    <row r="83" spans="3:16" s="13" customFormat="1" ht="18" hidden="1" customHeight="1" x14ac:dyDescent="0.25">
      <c r="C83" s="68"/>
      <c r="D83" s="21"/>
      <c r="E83" s="22"/>
      <c r="G83" s="75"/>
      <c r="H83" s="76"/>
      <c r="I83" s="77"/>
    </row>
    <row r="84" spans="3:16" s="13" customFormat="1" ht="18" hidden="1" customHeight="1" x14ac:dyDescent="0.25">
      <c r="C84" s="68"/>
      <c r="D84" s="21"/>
      <c r="E84" s="22"/>
      <c r="G84" s="75"/>
      <c r="H84" s="76"/>
      <c r="I84" s="77"/>
    </row>
    <row r="85" spans="3:16" s="13" customFormat="1" ht="18" hidden="1" customHeight="1" x14ac:dyDescent="0.25">
      <c r="C85" s="68"/>
      <c r="D85" s="21"/>
      <c r="E85" s="22"/>
      <c r="G85" s="75"/>
      <c r="H85" s="76"/>
      <c r="I85" s="77"/>
    </row>
    <row r="86" spans="3:16" s="13" customFormat="1" ht="18" hidden="1" customHeight="1" x14ac:dyDescent="0.25">
      <c r="C86" s="68"/>
      <c r="D86" s="21"/>
      <c r="E86" s="22"/>
      <c r="G86" s="75"/>
      <c r="H86" s="76"/>
      <c r="I86" s="77"/>
    </row>
    <row r="87" spans="3:16" s="13" customFormat="1" ht="18" hidden="1" customHeight="1" x14ac:dyDescent="0.25">
      <c r="C87" s="68"/>
      <c r="D87" s="21"/>
      <c r="E87" s="22"/>
      <c r="G87" s="75"/>
      <c r="H87" s="76"/>
      <c r="I87" s="77"/>
    </row>
    <row r="88" spans="3:16" s="13" customFormat="1" ht="18" hidden="1" customHeight="1" x14ac:dyDescent="0.25">
      <c r="C88" s="68"/>
      <c r="D88" s="21"/>
      <c r="E88" s="22"/>
      <c r="G88" s="75"/>
      <c r="H88" s="76"/>
      <c r="I88" s="77"/>
    </row>
    <row r="89" spans="3:16" s="13" customFormat="1" ht="18" hidden="1" customHeight="1" x14ac:dyDescent="0.25">
      <c r="C89" s="68"/>
      <c r="D89" s="21"/>
      <c r="E89" s="22"/>
      <c r="G89" s="75"/>
      <c r="H89" s="76"/>
      <c r="I89" s="77"/>
    </row>
    <row r="90" spans="3:16" s="13" customFormat="1" ht="18" hidden="1" customHeight="1" x14ac:dyDescent="0.25">
      <c r="C90" s="68"/>
      <c r="D90" s="21"/>
      <c r="E90" s="22"/>
      <c r="G90" s="75"/>
      <c r="H90" s="76"/>
      <c r="I90" s="77"/>
    </row>
    <row r="91" spans="3:16" s="13" customFormat="1" ht="18" hidden="1" customHeight="1" x14ac:dyDescent="0.25">
      <c r="C91" s="68"/>
      <c r="D91" s="21"/>
      <c r="E91" s="22"/>
      <c r="G91" s="75"/>
      <c r="H91" s="76"/>
      <c r="I91" s="77"/>
    </row>
    <row r="92" spans="3:16" s="13" customFormat="1" ht="18" hidden="1" customHeight="1" x14ac:dyDescent="0.25">
      <c r="C92" s="68"/>
      <c r="D92" s="21"/>
      <c r="E92" s="22"/>
      <c r="G92" s="75"/>
      <c r="H92" s="76"/>
      <c r="I92" s="77"/>
    </row>
    <row r="93" spans="3:16" s="13" customFormat="1" ht="18" hidden="1" customHeight="1" x14ac:dyDescent="0.25">
      <c r="C93" s="68"/>
      <c r="D93" s="21"/>
      <c r="E93" s="22"/>
      <c r="G93" s="75"/>
      <c r="H93" s="76"/>
      <c r="I93" s="77"/>
    </row>
    <row r="94" spans="3:16" s="13" customFormat="1" ht="18" hidden="1" customHeight="1" x14ac:dyDescent="0.25">
      <c r="C94" s="68"/>
      <c r="D94" s="21"/>
      <c r="E94" s="22"/>
      <c r="G94" s="75"/>
      <c r="H94" s="76"/>
      <c r="I94" s="77"/>
    </row>
    <row r="95" spans="3:16" s="13" customFormat="1" ht="18" hidden="1" customHeight="1" x14ac:dyDescent="0.25">
      <c r="C95" s="68"/>
      <c r="D95" s="21"/>
      <c r="E95" s="22"/>
      <c r="G95" s="75"/>
      <c r="H95" s="76"/>
      <c r="I95" s="77"/>
    </row>
    <row r="96" spans="3:16" s="13" customFormat="1" ht="18" hidden="1" customHeight="1" x14ac:dyDescent="0.25">
      <c r="C96" s="68"/>
      <c r="D96" s="21"/>
      <c r="E96" s="22"/>
      <c r="G96" s="75"/>
      <c r="H96" s="76"/>
      <c r="I96" s="77"/>
    </row>
    <row r="97" spans="3:9" s="13" customFormat="1" ht="18" hidden="1" customHeight="1" x14ac:dyDescent="0.25">
      <c r="C97" s="68"/>
      <c r="D97" s="21"/>
      <c r="E97" s="22"/>
      <c r="G97" s="75"/>
      <c r="H97" s="76"/>
      <c r="I97" s="77"/>
    </row>
    <row r="98" spans="3:9" s="13" customFormat="1" ht="18" hidden="1" customHeight="1" x14ac:dyDescent="0.25">
      <c r="C98" s="68"/>
      <c r="D98" s="21"/>
      <c r="E98" s="22"/>
      <c r="G98" s="75"/>
      <c r="H98" s="76"/>
      <c r="I98" s="77"/>
    </row>
    <row r="99" spans="3:9" s="13" customFormat="1" ht="18" hidden="1" customHeight="1" x14ac:dyDescent="0.25">
      <c r="C99" s="68"/>
      <c r="D99" s="21"/>
      <c r="E99" s="22"/>
      <c r="G99" s="75"/>
      <c r="H99" s="76"/>
      <c r="I99" s="77"/>
    </row>
    <row r="100" spans="3:9" s="13" customFormat="1" ht="18" hidden="1" customHeight="1" x14ac:dyDescent="0.25">
      <c r="C100" s="68"/>
      <c r="D100" s="21"/>
      <c r="E100" s="22"/>
      <c r="G100" s="75"/>
      <c r="H100" s="76"/>
      <c r="I100" s="77"/>
    </row>
    <row r="101" spans="3:9" s="13" customFormat="1" ht="18" hidden="1" customHeight="1" x14ac:dyDescent="0.25">
      <c r="C101" s="68"/>
      <c r="D101" s="21"/>
      <c r="E101" s="22"/>
      <c r="G101" s="75"/>
      <c r="H101" s="76"/>
      <c r="I101" s="77"/>
    </row>
    <row r="102" spans="3:9" s="13" customFormat="1" ht="18" hidden="1" customHeight="1" x14ac:dyDescent="0.25">
      <c r="D102" s="21"/>
      <c r="E102" s="22"/>
      <c r="G102" s="78"/>
      <c r="H102" s="79"/>
    </row>
    <row r="103" spans="3:9" s="13" customFormat="1" ht="18" hidden="1" customHeight="1" x14ac:dyDescent="0.25">
      <c r="D103" s="21"/>
      <c r="E103" s="22"/>
      <c r="G103" s="78"/>
      <c r="H103" s="79"/>
      <c r="I103" s="77"/>
    </row>
    <row r="104" spans="3:9" s="13" customFormat="1" ht="18" hidden="1" customHeight="1" x14ac:dyDescent="0.25">
      <c r="D104" s="21"/>
      <c r="E104" s="22"/>
      <c r="G104" s="78"/>
      <c r="H104" s="79"/>
    </row>
    <row r="105" spans="3:9" s="13" customFormat="1" ht="18" hidden="1" customHeight="1" x14ac:dyDescent="0.25">
      <c r="D105" s="21"/>
      <c r="E105" s="22"/>
      <c r="G105" s="78"/>
      <c r="H105" s="79"/>
      <c r="I105" s="77"/>
    </row>
    <row r="106" spans="3:9" s="13" customFormat="1" ht="18" hidden="1" customHeight="1" x14ac:dyDescent="0.25">
      <c r="D106" s="21"/>
      <c r="E106" s="22"/>
      <c r="G106" s="78"/>
      <c r="H106" s="79"/>
    </row>
    <row r="107" spans="3:9" s="13" customFormat="1" ht="18" hidden="1" customHeight="1" x14ac:dyDescent="0.25">
      <c r="D107" s="21"/>
      <c r="E107" s="22"/>
      <c r="G107" s="78"/>
      <c r="H107" s="79"/>
      <c r="I107" s="77"/>
    </row>
    <row r="108" spans="3:9" s="13" customFormat="1" ht="18" hidden="1" customHeight="1" x14ac:dyDescent="0.25">
      <c r="D108" s="21"/>
      <c r="E108" s="22"/>
      <c r="G108" s="78"/>
      <c r="H108" s="79"/>
    </row>
    <row r="109" spans="3:9" s="13" customFormat="1" ht="18" hidden="1" customHeight="1" x14ac:dyDescent="0.25">
      <c r="D109" s="21"/>
      <c r="E109" s="22"/>
      <c r="G109" s="78"/>
      <c r="H109" s="79"/>
      <c r="I109" s="77"/>
    </row>
    <row r="110" spans="3:9" s="13" customFormat="1" ht="18" hidden="1" customHeight="1" x14ac:dyDescent="0.25">
      <c r="D110" s="21"/>
      <c r="E110" s="22"/>
      <c r="G110" s="78"/>
      <c r="H110" s="79"/>
    </row>
    <row r="111" spans="3:9" s="13" customFormat="1" ht="18" hidden="1" customHeight="1" x14ac:dyDescent="0.25">
      <c r="D111" s="21"/>
      <c r="E111" s="22"/>
      <c r="G111" s="78"/>
      <c r="H111" s="79"/>
      <c r="I111" s="77"/>
    </row>
    <row r="112" spans="3:9" s="13" customFormat="1" ht="18" hidden="1" customHeight="1" x14ac:dyDescent="0.25">
      <c r="D112" s="21"/>
      <c r="E112" s="22"/>
      <c r="G112" s="78"/>
      <c r="H112" s="79"/>
    </row>
    <row r="113" spans="4:9" s="13" customFormat="1" ht="18" hidden="1" customHeight="1" x14ac:dyDescent="0.25">
      <c r="D113" s="21"/>
      <c r="E113" s="22"/>
      <c r="G113" s="78"/>
      <c r="H113" s="79"/>
      <c r="I113" s="77"/>
    </row>
    <row r="114" spans="4:9" s="13" customFormat="1" ht="18" hidden="1" customHeight="1" x14ac:dyDescent="0.25">
      <c r="D114" s="21"/>
      <c r="E114" s="22"/>
      <c r="G114" s="78"/>
      <c r="H114" s="79"/>
    </row>
    <row r="115" spans="4:9" s="13" customFormat="1" ht="18" hidden="1" customHeight="1" x14ac:dyDescent="0.25">
      <c r="D115" s="21"/>
      <c r="E115" s="22"/>
      <c r="G115" s="78"/>
      <c r="H115" s="79"/>
      <c r="I115" s="77"/>
    </row>
    <row r="116" spans="4:9" s="13" customFormat="1" ht="18" hidden="1" customHeight="1" x14ac:dyDescent="0.25">
      <c r="D116" s="21"/>
      <c r="E116" s="22"/>
      <c r="G116" s="78"/>
      <c r="H116" s="79"/>
    </row>
    <row r="117" spans="4:9" s="13" customFormat="1" ht="18" hidden="1" customHeight="1" x14ac:dyDescent="0.25">
      <c r="D117" s="21"/>
      <c r="E117" s="22"/>
      <c r="G117" s="78"/>
      <c r="H117" s="79"/>
      <c r="I117" s="77"/>
    </row>
    <row r="118" spans="4:9" s="13" customFormat="1" ht="18" customHeight="1" x14ac:dyDescent="0.25">
      <c r="D118" s="21"/>
      <c r="E118" s="22"/>
      <c r="G118" s="78"/>
      <c r="H118" s="79"/>
    </row>
    <row r="119" spans="4:9" s="13" customFormat="1" ht="18" customHeight="1" x14ac:dyDescent="0.25">
      <c r="D119" s="21"/>
      <c r="E119" s="22"/>
      <c r="G119" s="78"/>
      <c r="H119" s="79"/>
      <c r="I119" s="77"/>
    </row>
    <row r="120" spans="4:9" s="13" customFormat="1" ht="18" customHeight="1" x14ac:dyDescent="0.25">
      <c r="D120" s="21"/>
      <c r="E120" s="22"/>
      <c r="G120" s="78"/>
      <c r="H120" s="79"/>
    </row>
    <row r="121" spans="4:9" s="13" customFormat="1" ht="18" customHeight="1" x14ac:dyDescent="0.25">
      <c r="D121" s="21"/>
      <c r="E121" s="22"/>
      <c r="G121" s="78"/>
      <c r="H121" s="79"/>
      <c r="I121" s="77"/>
    </row>
    <row r="122" spans="4:9" s="13" customFormat="1" ht="18" customHeight="1" x14ac:dyDescent="0.25">
      <c r="D122" s="21"/>
      <c r="E122" s="22"/>
      <c r="G122" s="78"/>
      <c r="H122" s="79"/>
    </row>
    <row r="123" spans="4:9" s="13" customFormat="1" ht="18" customHeight="1" x14ac:dyDescent="0.25">
      <c r="D123" s="21"/>
      <c r="E123" s="22"/>
      <c r="G123" s="78"/>
      <c r="H123" s="79"/>
      <c r="I123" s="77"/>
    </row>
    <row r="124" spans="4:9" s="13" customFormat="1" ht="18" customHeight="1" x14ac:dyDescent="0.25">
      <c r="D124" s="21"/>
      <c r="E124" s="22"/>
      <c r="G124" s="78"/>
      <c r="H124" s="79"/>
    </row>
    <row r="125" spans="4:9" s="13" customFormat="1" ht="18" customHeight="1" x14ac:dyDescent="0.25">
      <c r="D125" s="21"/>
      <c r="E125" s="22"/>
      <c r="G125" s="78"/>
      <c r="H125" s="79"/>
      <c r="I125" s="77"/>
    </row>
    <row r="126" spans="4:9" s="13" customFormat="1" ht="18" customHeight="1" x14ac:dyDescent="0.25">
      <c r="D126" s="21"/>
      <c r="E126" s="22"/>
      <c r="G126" s="78"/>
      <c r="H126" s="79"/>
    </row>
    <row r="127" spans="4:9" s="13" customFormat="1" ht="18" customHeight="1" x14ac:dyDescent="0.25">
      <c r="D127" s="21"/>
      <c r="E127" s="22"/>
      <c r="G127" s="78"/>
      <c r="H127" s="79"/>
      <c r="I127" s="77"/>
    </row>
    <row r="128" spans="4:9" s="13" customFormat="1" ht="18" customHeight="1" x14ac:dyDescent="0.25">
      <c r="D128" s="21"/>
      <c r="E128" s="22"/>
      <c r="G128" s="78"/>
      <c r="H128" s="79"/>
    </row>
    <row r="129" spans="4:9" s="13" customFormat="1" ht="18" customHeight="1" x14ac:dyDescent="0.25">
      <c r="D129" s="21"/>
      <c r="E129" s="22"/>
      <c r="G129" s="78"/>
      <c r="H129" s="79"/>
      <c r="I129" s="77"/>
    </row>
    <row r="130" spans="4:9" s="13" customFormat="1" ht="18" customHeight="1" x14ac:dyDescent="0.25">
      <c r="D130" s="21"/>
      <c r="E130" s="22"/>
      <c r="G130" s="78"/>
      <c r="H130" s="79"/>
    </row>
    <row r="131" spans="4:9" s="13" customFormat="1" ht="18" customHeight="1" x14ac:dyDescent="0.25">
      <c r="D131" s="21"/>
      <c r="E131" s="22"/>
      <c r="G131" s="78"/>
      <c r="H131" s="79"/>
      <c r="I131" s="77"/>
    </row>
    <row r="132" spans="4:9" s="13" customFormat="1" ht="18" customHeight="1" x14ac:dyDescent="0.25">
      <c r="D132" s="21"/>
      <c r="E132" s="22"/>
      <c r="G132" s="78"/>
      <c r="H132" s="79"/>
    </row>
    <row r="133" spans="4:9" s="13" customFormat="1" ht="18" customHeight="1" x14ac:dyDescent="0.25">
      <c r="D133" s="21"/>
      <c r="E133" s="22"/>
      <c r="G133" s="78"/>
      <c r="H133" s="79"/>
      <c r="I133" s="77"/>
    </row>
    <row r="134" spans="4:9" s="13" customFormat="1" ht="18" customHeight="1" x14ac:dyDescent="0.25">
      <c r="D134" s="21"/>
      <c r="E134" s="22"/>
      <c r="G134" s="78"/>
      <c r="H134" s="79"/>
    </row>
    <row r="135" spans="4:9" s="13" customFormat="1" ht="18" customHeight="1" x14ac:dyDescent="0.25">
      <c r="D135" s="21"/>
      <c r="E135" s="22"/>
      <c r="G135" s="78"/>
      <c r="H135" s="79"/>
      <c r="I135" s="77"/>
    </row>
    <row r="136" spans="4:9" s="13" customFormat="1" ht="18" customHeight="1" x14ac:dyDescent="0.25">
      <c r="D136" s="21"/>
      <c r="E136" s="22"/>
      <c r="G136" s="78"/>
      <c r="H136" s="79"/>
    </row>
    <row r="137" spans="4:9" s="13" customFormat="1" ht="18" customHeight="1" x14ac:dyDescent="0.25">
      <c r="D137" s="21"/>
      <c r="E137" s="22"/>
      <c r="G137" s="78"/>
      <c r="H137" s="79"/>
      <c r="I137" s="77"/>
    </row>
    <row r="138" spans="4:9" s="13" customFormat="1" ht="18" customHeight="1" x14ac:dyDescent="0.25">
      <c r="D138" s="21"/>
      <c r="E138" s="22"/>
      <c r="G138" s="78"/>
      <c r="H138" s="79"/>
    </row>
    <row r="139" spans="4:9" s="13" customFormat="1" ht="18" customHeight="1" x14ac:dyDescent="0.25">
      <c r="D139" s="21"/>
      <c r="E139" s="22"/>
      <c r="G139" s="78"/>
      <c r="H139" s="79"/>
      <c r="I139" s="77"/>
    </row>
    <row r="140" spans="4:9" s="13" customFormat="1" ht="18" customHeight="1" x14ac:dyDescent="0.25">
      <c r="D140" s="21"/>
      <c r="E140" s="22"/>
      <c r="G140" s="78"/>
      <c r="H140" s="79"/>
    </row>
    <row r="141" spans="4:9" s="13" customFormat="1" ht="18" customHeight="1" x14ac:dyDescent="0.25">
      <c r="D141" s="21"/>
      <c r="E141" s="22"/>
      <c r="G141" s="78"/>
      <c r="H141" s="79"/>
      <c r="I141" s="77"/>
    </row>
    <row r="142" spans="4:9" s="13" customFormat="1" ht="18" customHeight="1" x14ac:dyDescent="0.25">
      <c r="D142" s="21"/>
      <c r="E142" s="22"/>
      <c r="G142" s="78"/>
      <c r="H142" s="79"/>
    </row>
    <row r="143" spans="4:9" s="13" customFormat="1" ht="18" customHeight="1" x14ac:dyDescent="0.25">
      <c r="D143" s="21"/>
      <c r="E143" s="22"/>
      <c r="G143" s="78"/>
      <c r="H143" s="79"/>
      <c r="I143" s="77"/>
    </row>
    <row r="144" spans="4:9" s="13" customFormat="1" ht="18" customHeight="1" x14ac:dyDescent="0.25">
      <c r="D144" s="21"/>
      <c r="E144" s="22"/>
      <c r="G144" s="78"/>
      <c r="H144" s="79"/>
    </row>
    <row r="145" spans="4:9" s="13" customFormat="1" ht="18" customHeight="1" x14ac:dyDescent="0.25">
      <c r="D145" s="21"/>
      <c r="E145" s="22"/>
      <c r="G145" s="78"/>
      <c r="H145" s="79"/>
      <c r="I145" s="77"/>
    </row>
    <row r="146" spans="4:9" s="13" customFormat="1" ht="18" customHeight="1" x14ac:dyDescent="0.25">
      <c r="D146" s="21"/>
      <c r="E146" s="22"/>
      <c r="G146" s="78"/>
      <c r="H146" s="79"/>
    </row>
    <row r="147" spans="4:9" s="13" customFormat="1" ht="18" customHeight="1" x14ac:dyDescent="0.25">
      <c r="D147" s="21"/>
      <c r="E147" s="22"/>
      <c r="G147" s="78"/>
      <c r="H147" s="79"/>
      <c r="I147" s="77"/>
    </row>
    <row r="148" spans="4:9" s="13" customFormat="1" ht="18" customHeight="1" x14ac:dyDescent="0.25">
      <c r="D148" s="21"/>
      <c r="E148" s="22"/>
      <c r="G148" s="78"/>
      <c r="H148" s="79"/>
    </row>
    <row r="149" spans="4:9" s="13" customFormat="1" ht="18" customHeight="1" x14ac:dyDescent="0.25">
      <c r="D149" s="21"/>
      <c r="E149" s="22"/>
      <c r="G149" s="78"/>
      <c r="H149" s="79"/>
      <c r="I149" s="77"/>
    </row>
    <row r="150" spans="4:9" s="13" customFormat="1" ht="18" customHeight="1" x14ac:dyDescent="0.25">
      <c r="D150" s="21"/>
      <c r="E150" s="22"/>
      <c r="G150" s="78"/>
      <c r="H150" s="79"/>
    </row>
    <row r="151" spans="4:9" s="13" customFormat="1" ht="18" customHeight="1" x14ac:dyDescent="0.25">
      <c r="D151" s="21"/>
      <c r="E151" s="22"/>
      <c r="G151" s="78"/>
      <c r="H151" s="79"/>
      <c r="I151" s="77"/>
    </row>
    <row r="152" spans="4:9" s="13" customFormat="1" ht="18" customHeight="1" x14ac:dyDescent="0.25">
      <c r="D152" s="21"/>
      <c r="E152" s="22"/>
      <c r="G152" s="78"/>
      <c r="H152" s="79"/>
    </row>
    <row r="153" spans="4:9" s="13" customFormat="1" ht="18" customHeight="1" x14ac:dyDescent="0.25">
      <c r="D153" s="21"/>
      <c r="E153" s="22"/>
      <c r="G153" s="78"/>
      <c r="H153" s="79"/>
      <c r="I153" s="77"/>
    </row>
    <row r="154" spans="4:9" s="13" customFormat="1" ht="18" customHeight="1" x14ac:dyDescent="0.25">
      <c r="D154" s="21"/>
      <c r="E154" s="22"/>
      <c r="G154" s="78"/>
      <c r="H154" s="79"/>
    </row>
    <row r="155" spans="4:9" s="13" customFormat="1" ht="18" customHeight="1" x14ac:dyDescent="0.25">
      <c r="D155" s="21"/>
      <c r="E155" s="22"/>
      <c r="G155" s="78"/>
      <c r="H155" s="79"/>
      <c r="I155" s="77"/>
    </row>
    <row r="156" spans="4:9" s="13" customFormat="1" ht="18" customHeight="1" x14ac:dyDescent="0.25">
      <c r="D156" s="21"/>
      <c r="E156" s="22"/>
      <c r="G156" s="78"/>
      <c r="H156" s="79"/>
    </row>
    <row r="157" spans="4:9" s="13" customFormat="1" ht="18" customHeight="1" x14ac:dyDescent="0.25">
      <c r="D157" s="21"/>
      <c r="E157" s="22"/>
      <c r="G157" s="78"/>
      <c r="H157" s="79"/>
      <c r="I157" s="77"/>
    </row>
    <row r="158" spans="4:9" s="13" customFormat="1" ht="18" customHeight="1" x14ac:dyDescent="0.25">
      <c r="D158" s="21"/>
      <c r="E158" s="22"/>
      <c r="G158" s="78"/>
      <c r="H158" s="79"/>
    </row>
    <row r="159" spans="4:9" s="13" customFormat="1" ht="18" customHeight="1" x14ac:dyDescent="0.25">
      <c r="D159" s="21"/>
      <c r="E159" s="22"/>
      <c r="G159" s="78"/>
      <c r="H159" s="79"/>
      <c r="I159" s="77"/>
    </row>
    <row r="160" spans="4:9" s="13" customFormat="1" ht="18" customHeight="1" x14ac:dyDescent="0.25">
      <c r="D160" s="21"/>
      <c r="E160" s="22"/>
      <c r="G160" s="78"/>
      <c r="H160" s="79"/>
    </row>
    <row r="161" spans="4:9" s="13" customFormat="1" ht="18" customHeight="1" x14ac:dyDescent="0.25">
      <c r="D161" s="21"/>
      <c r="E161" s="22"/>
      <c r="G161" s="78"/>
      <c r="H161" s="79"/>
      <c r="I161" s="77"/>
    </row>
    <row r="162" spans="4:9" s="13" customFormat="1" ht="18" customHeight="1" x14ac:dyDescent="0.25">
      <c r="D162" s="21"/>
      <c r="E162" s="22"/>
      <c r="G162" s="78"/>
      <c r="H162" s="79"/>
    </row>
    <row r="163" spans="4:9" s="13" customFormat="1" ht="18" customHeight="1" x14ac:dyDescent="0.25">
      <c r="D163" s="21"/>
      <c r="E163" s="22"/>
      <c r="G163" s="78"/>
      <c r="H163" s="79"/>
      <c r="I163" s="77"/>
    </row>
    <row r="164" spans="4:9" s="13" customFormat="1" ht="18" customHeight="1" x14ac:dyDescent="0.25">
      <c r="D164" s="21"/>
      <c r="E164" s="22"/>
      <c r="G164" s="78"/>
      <c r="H164" s="79"/>
    </row>
    <row r="165" spans="4:9" s="13" customFormat="1" ht="18" customHeight="1" x14ac:dyDescent="0.25">
      <c r="D165" s="21"/>
      <c r="E165" s="22"/>
      <c r="G165" s="78"/>
      <c r="H165" s="79"/>
      <c r="I165" s="77"/>
    </row>
    <row r="166" spans="4:9" s="13" customFormat="1" ht="18" customHeight="1" x14ac:dyDescent="0.25">
      <c r="D166" s="21"/>
      <c r="E166" s="22"/>
      <c r="G166" s="78"/>
      <c r="H166" s="79"/>
    </row>
    <row r="167" spans="4:9" s="13" customFormat="1" ht="18" customHeight="1" x14ac:dyDescent="0.25">
      <c r="D167" s="21"/>
      <c r="E167" s="22"/>
      <c r="G167" s="78"/>
      <c r="H167" s="79"/>
      <c r="I167" s="77"/>
    </row>
    <row r="168" spans="4:9" s="13" customFormat="1" ht="18" customHeight="1" x14ac:dyDescent="0.25">
      <c r="D168" s="21"/>
      <c r="E168" s="22"/>
      <c r="G168" s="78"/>
      <c r="H168" s="79"/>
    </row>
    <row r="169" spans="4:9" s="13" customFormat="1" ht="18" customHeight="1" x14ac:dyDescent="0.25">
      <c r="D169" s="21"/>
      <c r="E169" s="22"/>
      <c r="G169" s="78"/>
      <c r="H169" s="79"/>
      <c r="I169" s="77"/>
    </row>
    <row r="170" spans="4:9" s="13" customFormat="1" ht="18" customHeight="1" x14ac:dyDescent="0.25">
      <c r="D170" s="21"/>
      <c r="E170" s="22"/>
      <c r="G170" s="78"/>
      <c r="H170" s="79"/>
    </row>
    <row r="171" spans="4:9" s="13" customFormat="1" ht="18" customHeight="1" x14ac:dyDescent="0.25">
      <c r="D171" s="21"/>
      <c r="E171" s="22"/>
      <c r="G171" s="78"/>
      <c r="H171" s="79"/>
      <c r="I171" s="77"/>
    </row>
    <row r="172" spans="4:9" s="13" customFormat="1" ht="18" customHeight="1" x14ac:dyDescent="0.25">
      <c r="D172" s="21"/>
      <c r="E172" s="22"/>
      <c r="G172" s="78"/>
      <c r="H172" s="79"/>
    </row>
    <row r="173" spans="4:9" s="13" customFormat="1" ht="18" customHeight="1" x14ac:dyDescent="0.25">
      <c r="D173" s="21"/>
      <c r="E173" s="22"/>
      <c r="G173" s="78"/>
      <c r="H173" s="79"/>
      <c r="I173" s="77"/>
    </row>
    <row r="174" spans="4:9" s="13" customFormat="1" ht="18" customHeight="1" x14ac:dyDescent="0.25">
      <c r="D174" s="21"/>
      <c r="E174" s="22"/>
      <c r="G174" s="78"/>
      <c r="H174" s="79"/>
    </row>
    <row r="175" spans="4:9" s="13" customFormat="1" ht="18" customHeight="1" x14ac:dyDescent="0.25">
      <c r="D175" s="21"/>
      <c r="E175" s="22"/>
      <c r="G175" s="78"/>
      <c r="H175" s="79"/>
      <c r="I175" s="77"/>
    </row>
    <row r="176" spans="4:9" s="13" customFormat="1" ht="18" customHeight="1" x14ac:dyDescent="0.25">
      <c r="D176" s="21"/>
      <c r="E176" s="22"/>
      <c r="G176" s="78"/>
      <c r="H176" s="79"/>
    </row>
    <row r="177" spans="4:9" s="13" customFormat="1" ht="18" customHeight="1" x14ac:dyDescent="0.25">
      <c r="D177" s="21"/>
      <c r="E177" s="22"/>
      <c r="G177" s="78"/>
      <c r="H177" s="79"/>
      <c r="I177" s="77"/>
    </row>
    <row r="178" spans="4:9" s="13" customFormat="1" ht="18" customHeight="1" x14ac:dyDescent="0.25">
      <c r="D178" s="21"/>
      <c r="E178" s="22"/>
      <c r="G178" s="78"/>
      <c r="H178" s="79"/>
    </row>
    <row r="179" spans="4:9" s="13" customFormat="1" ht="18" customHeight="1" x14ac:dyDescent="0.25">
      <c r="D179" s="21"/>
      <c r="E179" s="22"/>
      <c r="G179" s="78"/>
      <c r="H179" s="79"/>
      <c r="I179" s="77"/>
    </row>
    <row r="180" spans="4:9" s="13" customFormat="1" ht="18" customHeight="1" x14ac:dyDescent="0.25">
      <c r="D180" s="21"/>
      <c r="E180" s="22"/>
      <c r="G180" s="78"/>
      <c r="H180" s="79"/>
    </row>
    <row r="181" spans="4:9" s="13" customFormat="1" ht="18" customHeight="1" x14ac:dyDescent="0.25">
      <c r="D181" s="21"/>
      <c r="E181" s="22"/>
      <c r="G181" s="78"/>
      <c r="H181" s="79"/>
      <c r="I181" s="77"/>
    </row>
    <row r="182" spans="4:9" s="13" customFormat="1" ht="18" customHeight="1" x14ac:dyDescent="0.25">
      <c r="D182" s="21"/>
      <c r="E182" s="22"/>
      <c r="G182" s="78"/>
      <c r="H182" s="79"/>
    </row>
    <row r="183" spans="4:9" s="13" customFormat="1" ht="18" customHeight="1" x14ac:dyDescent="0.25">
      <c r="D183" s="21"/>
      <c r="E183" s="22"/>
      <c r="G183" s="78"/>
      <c r="H183" s="79"/>
      <c r="I183" s="77"/>
    </row>
    <row r="184" spans="4:9" s="13" customFormat="1" ht="18" customHeight="1" x14ac:dyDescent="0.25">
      <c r="D184" s="21"/>
      <c r="E184" s="22"/>
      <c r="G184" s="78"/>
      <c r="H184" s="79"/>
    </row>
    <row r="185" spans="4:9" s="13" customFormat="1" ht="18" customHeight="1" x14ac:dyDescent="0.25">
      <c r="D185" s="21"/>
      <c r="E185" s="22"/>
      <c r="G185" s="78"/>
      <c r="H185" s="79"/>
      <c r="I185" s="77"/>
    </row>
    <row r="186" spans="4:9" s="13" customFormat="1" ht="18" customHeight="1" x14ac:dyDescent="0.25">
      <c r="D186" s="21"/>
      <c r="E186" s="22"/>
      <c r="G186" s="78"/>
      <c r="H186" s="79"/>
    </row>
    <row r="187" spans="4:9" s="13" customFormat="1" ht="18" customHeight="1" x14ac:dyDescent="0.25">
      <c r="D187" s="21"/>
      <c r="E187" s="22"/>
      <c r="G187" s="78"/>
      <c r="H187" s="79"/>
      <c r="I187" s="77"/>
    </row>
    <row r="188" spans="4:9" s="13" customFormat="1" ht="18" customHeight="1" x14ac:dyDescent="0.25">
      <c r="D188" s="21"/>
      <c r="E188" s="22"/>
      <c r="G188" s="78"/>
      <c r="H188" s="79"/>
    </row>
    <row r="189" spans="4:9" s="13" customFormat="1" ht="18" customHeight="1" x14ac:dyDescent="0.25">
      <c r="D189" s="21"/>
      <c r="E189" s="22"/>
      <c r="G189" s="78"/>
      <c r="H189" s="79"/>
      <c r="I189" s="77"/>
    </row>
    <row r="190" spans="4:9" s="13" customFormat="1" ht="18" customHeight="1" x14ac:dyDescent="0.25">
      <c r="D190" s="21"/>
      <c r="E190" s="22"/>
      <c r="G190" s="78"/>
      <c r="H190" s="79"/>
    </row>
    <row r="191" spans="4:9" s="13" customFormat="1" ht="18" customHeight="1" x14ac:dyDescent="0.25">
      <c r="D191" s="21"/>
      <c r="E191" s="22"/>
      <c r="G191" s="78"/>
      <c r="H191" s="79"/>
      <c r="I191" s="77"/>
    </row>
    <row r="192" spans="4:9" s="13" customFormat="1" ht="18" customHeight="1" x14ac:dyDescent="0.25">
      <c r="D192" s="21"/>
      <c r="E192" s="22"/>
      <c r="G192" s="78"/>
      <c r="H192" s="79"/>
    </row>
    <row r="193" spans="4:9" s="13" customFormat="1" ht="18" customHeight="1" x14ac:dyDescent="0.25">
      <c r="D193" s="21"/>
      <c r="E193" s="22"/>
      <c r="G193" s="78"/>
      <c r="H193" s="79"/>
      <c r="I193" s="77"/>
    </row>
    <row r="194" spans="4:9" s="13" customFormat="1" ht="18" customHeight="1" x14ac:dyDescent="0.25">
      <c r="D194" s="21"/>
      <c r="E194" s="22"/>
      <c r="G194" s="78"/>
      <c r="H194" s="79"/>
    </row>
    <row r="195" spans="4:9" s="13" customFormat="1" ht="18" customHeight="1" x14ac:dyDescent="0.25">
      <c r="D195" s="21"/>
      <c r="E195" s="22"/>
      <c r="G195" s="78"/>
      <c r="H195" s="79"/>
      <c r="I195" s="77"/>
    </row>
    <row r="196" spans="4:9" s="13" customFormat="1" ht="18" customHeight="1" x14ac:dyDescent="0.25">
      <c r="D196" s="21"/>
      <c r="E196" s="22"/>
      <c r="G196" s="78"/>
      <c r="H196" s="79"/>
    </row>
    <row r="197" spans="4:9" s="13" customFormat="1" ht="18" customHeight="1" x14ac:dyDescent="0.25">
      <c r="D197" s="21"/>
      <c r="E197" s="22"/>
      <c r="G197" s="78"/>
      <c r="H197" s="79"/>
      <c r="I197" s="77"/>
    </row>
    <row r="198" spans="4:9" s="13" customFormat="1" ht="18" customHeight="1" x14ac:dyDescent="0.25">
      <c r="D198" s="21"/>
      <c r="E198" s="22"/>
      <c r="G198" s="78"/>
      <c r="H198" s="79"/>
    </row>
    <row r="199" spans="4:9" s="13" customFormat="1" ht="18" customHeight="1" x14ac:dyDescent="0.25">
      <c r="D199" s="21"/>
      <c r="E199" s="22"/>
      <c r="G199" s="78"/>
      <c r="H199" s="79"/>
      <c r="I199" s="77"/>
    </row>
    <row r="200" spans="4:9" s="13" customFormat="1" ht="18" customHeight="1" x14ac:dyDescent="0.25">
      <c r="D200" s="21"/>
      <c r="E200" s="22"/>
      <c r="G200" s="78"/>
      <c r="H200" s="79"/>
    </row>
    <row r="201" spans="4:9" s="13" customFormat="1" ht="18" customHeight="1" x14ac:dyDescent="0.25">
      <c r="D201" s="21"/>
      <c r="E201" s="22"/>
      <c r="G201" s="78"/>
      <c r="H201" s="79"/>
      <c r="I201" s="77"/>
    </row>
    <row r="202" spans="4:9" s="13" customFormat="1" ht="18" customHeight="1" x14ac:dyDescent="0.25">
      <c r="D202" s="21"/>
      <c r="E202" s="22"/>
      <c r="G202" s="78"/>
      <c r="H202" s="79"/>
    </row>
    <row r="203" spans="4:9" s="13" customFormat="1" ht="18" customHeight="1" x14ac:dyDescent="0.25">
      <c r="D203" s="21"/>
      <c r="E203" s="22"/>
      <c r="G203" s="78"/>
      <c r="H203" s="79"/>
      <c r="I203" s="77"/>
    </row>
    <row r="204" spans="4:9" s="13" customFormat="1" ht="18" customHeight="1" x14ac:dyDescent="0.25">
      <c r="D204" s="21"/>
      <c r="E204" s="22"/>
      <c r="G204" s="78"/>
      <c r="H204" s="79"/>
    </row>
    <row r="205" spans="4:9" s="13" customFormat="1" ht="18" customHeight="1" x14ac:dyDescent="0.25">
      <c r="D205" s="21"/>
      <c r="E205" s="22"/>
      <c r="G205" s="78"/>
      <c r="H205" s="79"/>
      <c r="I205" s="77"/>
    </row>
    <row r="206" spans="4:9" s="13" customFormat="1" ht="18" customHeight="1" x14ac:dyDescent="0.25">
      <c r="D206" s="21"/>
      <c r="E206" s="22"/>
      <c r="G206" s="78"/>
      <c r="H206" s="79"/>
    </row>
    <row r="207" spans="4:9" s="13" customFormat="1" ht="18" customHeight="1" x14ac:dyDescent="0.25">
      <c r="D207" s="21"/>
      <c r="E207" s="22"/>
      <c r="G207" s="78"/>
      <c r="H207" s="79"/>
      <c r="I207" s="77"/>
    </row>
    <row r="208" spans="4:9" s="13" customFormat="1" ht="18" customHeight="1" x14ac:dyDescent="0.25">
      <c r="D208" s="21"/>
      <c r="E208" s="22"/>
      <c r="G208" s="78"/>
      <c r="H208" s="79"/>
    </row>
    <row r="209" spans="4:9" s="13" customFormat="1" ht="18" customHeight="1" x14ac:dyDescent="0.25">
      <c r="D209" s="21"/>
      <c r="E209" s="22"/>
      <c r="G209" s="78"/>
      <c r="H209" s="79"/>
      <c r="I209" s="77"/>
    </row>
    <row r="210" spans="4:9" s="13" customFormat="1" ht="18" customHeight="1" x14ac:dyDescent="0.25">
      <c r="D210" s="21"/>
      <c r="E210" s="22"/>
      <c r="G210" s="78"/>
      <c r="H210" s="79"/>
    </row>
    <row r="211" spans="4:9" s="13" customFormat="1" ht="18" customHeight="1" x14ac:dyDescent="0.25">
      <c r="D211" s="21"/>
      <c r="E211" s="22"/>
      <c r="G211" s="78"/>
      <c r="H211" s="79"/>
      <c r="I211" s="77"/>
    </row>
    <row r="212" spans="4:9" s="13" customFormat="1" ht="18" customHeight="1" x14ac:dyDescent="0.25">
      <c r="D212" s="21"/>
      <c r="E212" s="22"/>
      <c r="G212" s="78"/>
      <c r="H212" s="79"/>
    </row>
    <row r="213" spans="4:9" s="13" customFormat="1" ht="18" customHeight="1" x14ac:dyDescent="0.25">
      <c r="D213" s="21"/>
      <c r="E213" s="22"/>
      <c r="G213" s="78"/>
      <c r="H213" s="79"/>
      <c r="I213" s="77"/>
    </row>
    <row r="214" spans="4:9" s="13" customFormat="1" ht="18" customHeight="1" x14ac:dyDescent="0.25">
      <c r="D214" s="21"/>
      <c r="E214" s="22"/>
      <c r="G214" s="78"/>
      <c r="H214" s="79"/>
    </row>
    <row r="215" spans="4:9" s="13" customFormat="1" ht="18" customHeight="1" x14ac:dyDescent="0.25">
      <c r="D215" s="21"/>
      <c r="E215" s="22"/>
      <c r="G215" s="78"/>
      <c r="H215" s="79"/>
      <c r="I215" s="77"/>
    </row>
    <row r="216" spans="4:9" s="13" customFormat="1" ht="18" customHeight="1" x14ac:dyDescent="0.25">
      <c r="D216" s="21"/>
      <c r="E216" s="22"/>
      <c r="G216" s="78"/>
      <c r="H216" s="79"/>
    </row>
    <row r="217" spans="4:9" s="13" customFormat="1" ht="18" customHeight="1" x14ac:dyDescent="0.25">
      <c r="D217" s="21"/>
      <c r="E217" s="22"/>
      <c r="G217" s="78"/>
      <c r="H217" s="79"/>
      <c r="I217" s="77"/>
    </row>
    <row r="218" spans="4:9" s="13" customFormat="1" ht="18" customHeight="1" x14ac:dyDescent="0.25">
      <c r="D218" s="21"/>
      <c r="E218" s="22"/>
      <c r="G218" s="78"/>
      <c r="H218" s="79"/>
    </row>
    <row r="219" spans="4:9" s="13" customFormat="1" ht="18" customHeight="1" x14ac:dyDescent="0.25">
      <c r="D219" s="21"/>
      <c r="E219" s="22"/>
      <c r="G219" s="78"/>
      <c r="H219" s="79"/>
      <c r="I219" s="77"/>
    </row>
    <row r="220" spans="4:9" s="13" customFormat="1" ht="18" customHeight="1" x14ac:dyDescent="0.25">
      <c r="D220" s="21"/>
      <c r="E220" s="22"/>
      <c r="G220" s="78"/>
      <c r="H220" s="79"/>
    </row>
    <row r="221" spans="4:9" s="13" customFormat="1" ht="18" customHeight="1" x14ac:dyDescent="0.25">
      <c r="D221" s="21"/>
      <c r="E221" s="22"/>
      <c r="G221" s="78"/>
      <c r="H221" s="79"/>
      <c r="I221" s="77"/>
    </row>
    <row r="222" spans="4:9" s="13" customFormat="1" ht="18" customHeight="1" x14ac:dyDescent="0.25">
      <c r="D222" s="21"/>
      <c r="E222" s="22"/>
      <c r="G222" s="78"/>
      <c r="H222" s="79"/>
    </row>
    <row r="223" spans="4:9" s="13" customFormat="1" ht="18" customHeight="1" x14ac:dyDescent="0.25">
      <c r="D223" s="21"/>
      <c r="E223" s="22"/>
      <c r="G223" s="78"/>
      <c r="H223" s="79"/>
      <c r="I223" s="77"/>
    </row>
    <row r="224" spans="4:9" s="13" customFormat="1" ht="18" customHeight="1" x14ac:dyDescent="0.25">
      <c r="D224" s="21"/>
      <c r="E224" s="22"/>
      <c r="G224" s="78"/>
      <c r="H224" s="79"/>
    </row>
    <row r="225" spans="4:9" s="13" customFormat="1" ht="18" customHeight="1" x14ac:dyDescent="0.25">
      <c r="D225" s="21"/>
      <c r="E225" s="22"/>
      <c r="G225" s="78"/>
      <c r="H225" s="79"/>
      <c r="I225" s="77"/>
    </row>
    <row r="226" spans="4:9" s="13" customFormat="1" ht="18" customHeight="1" x14ac:dyDescent="0.25">
      <c r="D226" s="21"/>
      <c r="E226" s="22"/>
      <c r="G226" s="78"/>
      <c r="H226" s="79"/>
    </row>
    <row r="227" spans="4:9" s="13" customFormat="1" ht="18" customHeight="1" x14ac:dyDescent="0.25">
      <c r="D227" s="21"/>
      <c r="E227" s="22"/>
      <c r="G227" s="78"/>
      <c r="H227" s="79"/>
      <c r="I227" s="77"/>
    </row>
    <row r="228" spans="4:9" s="13" customFormat="1" ht="18" customHeight="1" x14ac:dyDescent="0.25">
      <c r="D228" s="21"/>
      <c r="E228" s="22"/>
      <c r="G228" s="78"/>
      <c r="H228" s="79"/>
    </row>
    <row r="229" spans="4:9" s="13" customFormat="1" ht="18" customHeight="1" x14ac:dyDescent="0.25">
      <c r="D229" s="21"/>
      <c r="E229" s="22"/>
      <c r="G229" s="78"/>
      <c r="H229" s="79"/>
      <c r="I229" s="77"/>
    </row>
    <row r="230" spans="4:9" s="13" customFormat="1" ht="18" customHeight="1" x14ac:dyDescent="0.25">
      <c r="D230" s="21"/>
      <c r="E230" s="22"/>
      <c r="G230" s="78"/>
      <c r="H230" s="79"/>
    </row>
    <row r="231" spans="4:9" s="13" customFormat="1" ht="18" customHeight="1" x14ac:dyDescent="0.25">
      <c r="D231" s="21"/>
      <c r="E231" s="22"/>
      <c r="G231" s="78"/>
      <c r="H231" s="79"/>
      <c r="I231" s="77"/>
    </row>
    <row r="232" spans="4:9" s="13" customFormat="1" ht="18" customHeight="1" x14ac:dyDescent="0.25">
      <c r="D232" s="21"/>
      <c r="E232" s="22"/>
      <c r="G232" s="78"/>
      <c r="H232" s="79"/>
    </row>
    <row r="233" spans="4:9" s="13" customFormat="1" ht="18" customHeight="1" x14ac:dyDescent="0.25">
      <c r="D233" s="21"/>
      <c r="E233" s="22"/>
      <c r="G233" s="78"/>
      <c r="H233" s="79"/>
      <c r="I233" s="77"/>
    </row>
    <row r="234" spans="4:9" s="13" customFormat="1" ht="18" customHeight="1" x14ac:dyDescent="0.25">
      <c r="D234" s="21"/>
      <c r="E234" s="22"/>
      <c r="G234" s="78"/>
      <c r="H234" s="79"/>
    </row>
    <row r="235" spans="4:9" s="13" customFormat="1" ht="18" customHeight="1" x14ac:dyDescent="0.25">
      <c r="D235" s="21"/>
      <c r="E235" s="22"/>
      <c r="G235" s="78"/>
      <c r="H235" s="79"/>
      <c r="I235" s="77"/>
    </row>
    <row r="236" spans="4:9" s="13" customFormat="1" ht="18" customHeight="1" x14ac:dyDescent="0.25">
      <c r="D236" s="21"/>
      <c r="E236" s="22"/>
      <c r="G236" s="78"/>
      <c r="H236" s="79"/>
    </row>
    <row r="237" spans="4:9" s="13" customFormat="1" ht="18" customHeight="1" x14ac:dyDescent="0.25">
      <c r="D237" s="21"/>
      <c r="E237" s="22"/>
      <c r="G237" s="78"/>
      <c r="H237" s="79"/>
      <c r="I237" s="77"/>
    </row>
    <row r="238" spans="4:9" s="13" customFormat="1" ht="18" customHeight="1" x14ac:dyDescent="0.25">
      <c r="D238" s="21"/>
      <c r="E238" s="22"/>
      <c r="G238" s="78"/>
      <c r="H238" s="79"/>
    </row>
    <row r="239" spans="4:9" s="13" customFormat="1" ht="18" customHeight="1" x14ac:dyDescent="0.25">
      <c r="D239" s="21"/>
      <c r="E239" s="22"/>
      <c r="G239" s="78"/>
      <c r="H239" s="79"/>
      <c r="I239" s="77"/>
    </row>
    <row r="240" spans="4:9" s="13" customFormat="1" ht="18" customHeight="1" x14ac:dyDescent="0.25">
      <c r="D240" s="21"/>
      <c r="E240" s="22"/>
      <c r="G240" s="78"/>
      <c r="H240" s="79"/>
    </row>
    <row r="241" spans="4:9" s="13" customFormat="1" ht="18" customHeight="1" x14ac:dyDescent="0.25">
      <c r="D241" s="21"/>
      <c r="E241" s="22"/>
      <c r="G241" s="78"/>
      <c r="H241" s="79"/>
      <c r="I241" s="77"/>
    </row>
    <row r="242" spans="4:9" s="13" customFormat="1" ht="18" customHeight="1" x14ac:dyDescent="0.25">
      <c r="D242" s="21"/>
      <c r="E242" s="22"/>
      <c r="G242" s="78"/>
      <c r="H242" s="79"/>
    </row>
    <row r="243" spans="4:9" s="13" customFormat="1" ht="18" customHeight="1" x14ac:dyDescent="0.25">
      <c r="D243" s="21"/>
      <c r="E243" s="22"/>
      <c r="G243" s="78"/>
      <c r="H243" s="79"/>
      <c r="I243" s="77"/>
    </row>
    <row r="244" spans="4:9" s="13" customFormat="1" ht="18" customHeight="1" x14ac:dyDescent="0.25">
      <c r="D244" s="21"/>
      <c r="E244" s="22"/>
      <c r="G244" s="78"/>
      <c r="H244" s="79"/>
    </row>
    <row r="245" spans="4:9" s="13" customFormat="1" ht="18" customHeight="1" x14ac:dyDescent="0.25">
      <c r="D245" s="21"/>
      <c r="E245" s="22"/>
      <c r="G245" s="78"/>
      <c r="H245" s="79"/>
      <c r="I245" s="77"/>
    </row>
    <row r="246" spans="4:9" s="13" customFormat="1" ht="18" customHeight="1" x14ac:dyDescent="0.25">
      <c r="D246" s="21"/>
      <c r="E246" s="22"/>
      <c r="G246" s="78"/>
      <c r="H246" s="79"/>
    </row>
    <row r="247" spans="4:9" s="13" customFormat="1" ht="18" customHeight="1" x14ac:dyDescent="0.25">
      <c r="D247" s="21"/>
      <c r="E247" s="22"/>
      <c r="G247" s="78"/>
      <c r="H247" s="79"/>
      <c r="I247" s="77"/>
    </row>
    <row r="248" spans="4:9" s="13" customFormat="1" ht="18" customHeight="1" x14ac:dyDescent="0.25">
      <c r="D248" s="21"/>
      <c r="E248" s="22"/>
      <c r="G248" s="78"/>
      <c r="H248" s="79"/>
    </row>
    <row r="249" spans="4:9" s="13" customFormat="1" ht="18" customHeight="1" x14ac:dyDescent="0.25">
      <c r="D249" s="21"/>
      <c r="E249" s="22"/>
      <c r="G249" s="78"/>
      <c r="H249" s="79"/>
      <c r="I249" s="77"/>
    </row>
    <row r="250" spans="4:9" s="13" customFormat="1" ht="18" customHeight="1" x14ac:dyDescent="0.25">
      <c r="D250" s="21"/>
      <c r="E250" s="22"/>
      <c r="G250" s="78"/>
      <c r="H250" s="79"/>
    </row>
    <row r="251" spans="4:9" s="13" customFormat="1" ht="18" customHeight="1" x14ac:dyDescent="0.25">
      <c r="D251" s="21"/>
      <c r="E251" s="22"/>
      <c r="G251" s="78"/>
      <c r="H251" s="79"/>
      <c r="I251" s="77"/>
    </row>
    <row r="252" spans="4:9" s="13" customFormat="1" ht="18" customHeight="1" x14ac:dyDescent="0.25">
      <c r="D252" s="21"/>
      <c r="E252" s="22"/>
      <c r="G252" s="78"/>
      <c r="H252" s="79"/>
    </row>
    <row r="253" spans="4:9" s="13" customFormat="1" ht="18" customHeight="1" x14ac:dyDescent="0.25">
      <c r="D253" s="21"/>
      <c r="E253" s="22"/>
      <c r="G253" s="78"/>
      <c r="H253" s="79"/>
      <c r="I253" s="77"/>
    </row>
    <row r="254" spans="4:9" s="13" customFormat="1" ht="18" customHeight="1" x14ac:dyDescent="0.25">
      <c r="D254" s="21"/>
      <c r="E254" s="22"/>
      <c r="G254" s="78"/>
      <c r="H254" s="79"/>
    </row>
    <row r="255" spans="4:9" s="13" customFormat="1" ht="18" customHeight="1" x14ac:dyDescent="0.25">
      <c r="D255" s="21"/>
      <c r="E255" s="22"/>
      <c r="G255" s="78"/>
      <c r="H255" s="79"/>
      <c r="I255" s="77"/>
    </row>
    <row r="256" spans="4:9" s="13" customFormat="1" ht="18" customHeight="1" x14ac:dyDescent="0.25">
      <c r="D256" s="21"/>
      <c r="E256" s="22"/>
      <c r="G256" s="78"/>
      <c r="H256" s="79"/>
    </row>
    <row r="257" spans="4:9" s="13" customFormat="1" ht="18" customHeight="1" x14ac:dyDescent="0.25">
      <c r="D257" s="21"/>
      <c r="E257" s="22"/>
      <c r="G257" s="78"/>
      <c r="H257" s="79"/>
      <c r="I257" s="77"/>
    </row>
    <row r="258" spans="4:9" s="13" customFormat="1" ht="18" customHeight="1" x14ac:dyDescent="0.25">
      <c r="D258" s="21"/>
      <c r="E258" s="22"/>
      <c r="G258" s="78"/>
      <c r="H258" s="79"/>
    </row>
    <row r="259" spans="4:9" s="13" customFormat="1" ht="18" customHeight="1" x14ac:dyDescent="0.25">
      <c r="D259" s="21"/>
      <c r="E259" s="22"/>
      <c r="G259" s="78"/>
      <c r="H259" s="79"/>
      <c r="I259" s="77"/>
    </row>
    <row r="260" spans="4:9" s="13" customFormat="1" ht="18" customHeight="1" x14ac:dyDescent="0.25">
      <c r="D260" s="21"/>
      <c r="E260" s="22"/>
      <c r="G260" s="78"/>
      <c r="H260" s="79"/>
    </row>
    <row r="261" spans="4:9" s="13" customFormat="1" ht="18" customHeight="1" x14ac:dyDescent="0.25">
      <c r="D261" s="21"/>
      <c r="E261" s="22"/>
      <c r="G261" s="78"/>
      <c r="H261" s="79"/>
      <c r="I261" s="77"/>
    </row>
    <row r="262" spans="4:9" s="13" customFormat="1" ht="18" customHeight="1" x14ac:dyDescent="0.25">
      <c r="D262" s="21"/>
      <c r="E262" s="22"/>
      <c r="G262" s="78"/>
      <c r="H262" s="79"/>
    </row>
    <row r="263" spans="4:9" s="13" customFormat="1" ht="18" customHeight="1" x14ac:dyDescent="0.25">
      <c r="D263" s="21"/>
      <c r="E263" s="22"/>
      <c r="G263" s="78"/>
      <c r="H263" s="79"/>
      <c r="I263" s="77"/>
    </row>
    <row r="264" spans="4:9" s="13" customFormat="1" ht="18" customHeight="1" x14ac:dyDescent="0.25">
      <c r="D264" s="21"/>
      <c r="E264" s="22"/>
      <c r="G264" s="78"/>
      <c r="H264" s="79"/>
    </row>
    <row r="265" spans="4:9" s="13" customFormat="1" ht="18" customHeight="1" x14ac:dyDescent="0.25">
      <c r="D265" s="21"/>
      <c r="E265" s="22"/>
      <c r="G265" s="78"/>
      <c r="H265" s="79"/>
      <c r="I265" s="77"/>
    </row>
    <row r="266" spans="4:9" s="13" customFormat="1" ht="18" customHeight="1" x14ac:dyDescent="0.25">
      <c r="D266" s="21"/>
      <c r="E266" s="22"/>
      <c r="G266" s="78"/>
      <c r="H266" s="79"/>
    </row>
    <row r="267" spans="4:9" s="13" customFormat="1" ht="18" customHeight="1" x14ac:dyDescent="0.25">
      <c r="D267" s="21"/>
      <c r="E267" s="22"/>
      <c r="G267" s="78"/>
      <c r="H267" s="79"/>
      <c r="I267" s="77"/>
    </row>
    <row r="268" spans="4:9" s="13" customFormat="1" ht="18" customHeight="1" x14ac:dyDescent="0.25">
      <c r="D268" s="21"/>
      <c r="E268" s="22"/>
      <c r="G268" s="78"/>
      <c r="H268" s="79"/>
    </row>
    <row r="269" spans="4:9" s="13" customFormat="1" ht="18" customHeight="1" x14ac:dyDescent="0.25">
      <c r="D269" s="21"/>
      <c r="E269" s="22"/>
      <c r="G269" s="78"/>
      <c r="H269" s="79"/>
      <c r="I269" s="77"/>
    </row>
    <row r="270" spans="4:9" s="13" customFormat="1" ht="18" customHeight="1" x14ac:dyDescent="0.25">
      <c r="D270" s="21"/>
      <c r="E270" s="22"/>
      <c r="G270" s="78"/>
      <c r="H270" s="79"/>
    </row>
    <row r="271" spans="4:9" s="13" customFormat="1" ht="18" customHeight="1" x14ac:dyDescent="0.25">
      <c r="D271" s="21"/>
      <c r="E271" s="22"/>
      <c r="G271" s="78"/>
      <c r="H271" s="79"/>
      <c r="I271" s="77"/>
    </row>
    <row r="272" spans="4:9" s="13" customFormat="1" ht="18" customHeight="1" x14ac:dyDescent="0.25">
      <c r="D272" s="21"/>
      <c r="E272" s="22"/>
      <c r="G272" s="78"/>
      <c r="H272" s="79"/>
    </row>
    <row r="273" spans="4:9" s="13" customFormat="1" ht="18" customHeight="1" x14ac:dyDescent="0.25">
      <c r="D273" s="21"/>
      <c r="E273" s="22"/>
      <c r="G273" s="78"/>
      <c r="H273" s="79"/>
      <c r="I273" s="77"/>
    </row>
    <row r="274" spans="4:9" s="13" customFormat="1" ht="18" customHeight="1" x14ac:dyDescent="0.25">
      <c r="D274" s="21"/>
      <c r="E274" s="22"/>
      <c r="G274" s="78"/>
      <c r="H274" s="79"/>
    </row>
    <row r="275" spans="4:9" s="13" customFormat="1" ht="18" customHeight="1" x14ac:dyDescent="0.25">
      <c r="D275" s="21"/>
      <c r="E275" s="22"/>
      <c r="G275" s="78"/>
      <c r="H275" s="79"/>
      <c r="I275" s="77"/>
    </row>
    <row r="276" spans="4:9" s="13" customFormat="1" ht="18" customHeight="1" x14ac:dyDescent="0.25">
      <c r="D276" s="21"/>
      <c r="E276" s="22"/>
      <c r="G276" s="78"/>
      <c r="H276" s="79"/>
    </row>
    <row r="277" spans="4:9" s="13" customFormat="1" ht="18" customHeight="1" x14ac:dyDescent="0.25">
      <c r="D277" s="21"/>
      <c r="E277" s="22"/>
      <c r="G277" s="78"/>
      <c r="H277" s="79"/>
      <c r="I277" s="77"/>
    </row>
    <row r="278" spans="4:9" s="13" customFormat="1" ht="18" customHeight="1" x14ac:dyDescent="0.25">
      <c r="D278" s="21"/>
      <c r="E278" s="22"/>
      <c r="G278" s="78"/>
      <c r="H278" s="79"/>
    </row>
    <row r="279" spans="4:9" s="13" customFormat="1" ht="18" customHeight="1" x14ac:dyDescent="0.25">
      <c r="D279" s="21"/>
      <c r="E279" s="22"/>
      <c r="G279" s="78"/>
      <c r="H279" s="79"/>
      <c r="I279" s="77"/>
    </row>
    <row r="280" spans="4:9" s="13" customFormat="1" ht="18" customHeight="1" x14ac:dyDescent="0.25">
      <c r="D280" s="21"/>
      <c r="E280" s="22"/>
      <c r="G280" s="78"/>
      <c r="H280" s="79"/>
    </row>
    <row r="281" spans="4:9" s="13" customFormat="1" ht="18" customHeight="1" x14ac:dyDescent="0.25">
      <c r="D281" s="21"/>
      <c r="E281" s="22"/>
      <c r="G281" s="78"/>
      <c r="H281" s="79"/>
      <c r="I281" s="77"/>
    </row>
    <row r="282" spans="4:9" s="13" customFormat="1" ht="18" customHeight="1" x14ac:dyDescent="0.25">
      <c r="D282" s="21"/>
      <c r="E282" s="22"/>
      <c r="G282" s="78"/>
      <c r="H282" s="79"/>
    </row>
    <row r="283" spans="4:9" s="13" customFormat="1" ht="18" customHeight="1" x14ac:dyDescent="0.25">
      <c r="D283" s="21"/>
      <c r="E283" s="22"/>
      <c r="G283" s="78"/>
      <c r="H283" s="79"/>
      <c r="I283" s="77"/>
    </row>
    <row r="284" spans="4:9" s="13" customFormat="1" ht="18" customHeight="1" x14ac:dyDescent="0.25">
      <c r="D284" s="21"/>
      <c r="E284" s="22"/>
      <c r="G284" s="78"/>
      <c r="H284" s="79"/>
    </row>
    <row r="285" spans="4:9" s="13" customFormat="1" ht="18" customHeight="1" x14ac:dyDescent="0.25">
      <c r="D285" s="21"/>
      <c r="E285" s="22"/>
      <c r="G285" s="78"/>
      <c r="H285" s="79"/>
      <c r="I285" s="77"/>
    </row>
    <row r="286" spans="4:9" s="13" customFormat="1" ht="18" customHeight="1" x14ac:dyDescent="0.25">
      <c r="D286" s="21"/>
      <c r="E286" s="22"/>
      <c r="G286" s="78"/>
      <c r="H286" s="79"/>
    </row>
    <row r="287" spans="4:9" s="13" customFormat="1" ht="18" customHeight="1" x14ac:dyDescent="0.25">
      <c r="D287" s="21"/>
      <c r="E287" s="22"/>
      <c r="G287" s="78"/>
      <c r="H287" s="79"/>
      <c r="I287" s="77"/>
    </row>
    <row r="288" spans="4:9" s="13" customFormat="1" ht="18" customHeight="1" x14ac:dyDescent="0.25">
      <c r="D288" s="21"/>
      <c r="E288" s="22"/>
      <c r="G288" s="78"/>
      <c r="H288" s="79"/>
    </row>
    <row r="289" spans="4:9" s="13" customFormat="1" ht="18" customHeight="1" x14ac:dyDescent="0.25">
      <c r="D289" s="21"/>
      <c r="E289" s="22"/>
      <c r="G289" s="78"/>
      <c r="H289" s="79"/>
      <c r="I289" s="77"/>
    </row>
    <row r="290" spans="4:9" s="13" customFormat="1" ht="18" customHeight="1" x14ac:dyDescent="0.25">
      <c r="D290" s="21"/>
      <c r="E290" s="22"/>
      <c r="G290" s="78"/>
      <c r="H290" s="79"/>
    </row>
    <row r="291" spans="4:9" s="13" customFormat="1" ht="18" customHeight="1" x14ac:dyDescent="0.25">
      <c r="D291" s="21"/>
      <c r="E291" s="22"/>
      <c r="G291" s="78"/>
      <c r="H291" s="79"/>
      <c r="I291" s="77"/>
    </row>
    <row r="292" spans="4:9" s="13" customFormat="1" ht="18" customHeight="1" x14ac:dyDescent="0.25">
      <c r="D292" s="21"/>
      <c r="E292" s="22"/>
      <c r="G292" s="78"/>
      <c r="H292" s="79"/>
    </row>
    <row r="293" spans="4:9" s="13" customFormat="1" ht="18" customHeight="1" x14ac:dyDescent="0.25">
      <c r="D293" s="21"/>
      <c r="E293" s="22"/>
      <c r="G293" s="78"/>
      <c r="H293" s="79"/>
      <c r="I293" s="77"/>
    </row>
    <row r="294" spans="4:9" s="13" customFormat="1" ht="18" customHeight="1" x14ac:dyDescent="0.25">
      <c r="D294" s="21"/>
      <c r="E294" s="22"/>
      <c r="G294" s="78"/>
      <c r="H294" s="79"/>
    </row>
    <row r="295" spans="4:9" s="13" customFormat="1" ht="18" customHeight="1" x14ac:dyDescent="0.25">
      <c r="D295" s="21"/>
      <c r="E295" s="22"/>
      <c r="G295" s="78"/>
      <c r="H295" s="79"/>
      <c r="I295" s="77"/>
    </row>
    <row r="296" spans="4:9" s="13" customFormat="1" ht="18" customHeight="1" x14ac:dyDescent="0.25">
      <c r="D296" s="21"/>
      <c r="E296" s="22"/>
      <c r="G296" s="78"/>
      <c r="H296" s="79"/>
    </row>
    <row r="297" spans="4:9" s="13" customFormat="1" ht="18" customHeight="1" x14ac:dyDescent="0.25">
      <c r="D297" s="21"/>
      <c r="E297" s="22"/>
      <c r="G297" s="78"/>
      <c r="H297" s="79"/>
      <c r="I297" s="77"/>
    </row>
    <row r="299" spans="4:9" ht="18" customHeight="1" x14ac:dyDescent="0.25">
      <c r="I299" s="80"/>
    </row>
    <row r="301" spans="4:9" ht="18" customHeight="1" x14ac:dyDescent="0.25">
      <c r="I301" s="80"/>
    </row>
    <row r="303" spans="4:9" ht="18" customHeight="1" x14ac:dyDescent="0.25">
      <c r="I303" s="80"/>
    </row>
    <row r="305" spans="9:9" ht="18" customHeight="1" x14ac:dyDescent="0.25">
      <c r="I305" s="80"/>
    </row>
    <row r="307" spans="9:9" ht="18" customHeight="1" x14ac:dyDescent="0.25">
      <c r="I307" s="80"/>
    </row>
    <row r="309" spans="9:9" ht="18" customHeight="1" x14ac:dyDescent="0.25">
      <c r="I309" s="80"/>
    </row>
    <row r="311" spans="9:9" ht="18" customHeight="1" x14ac:dyDescent="0.25">
      <c r="I311" s="80"/>
    </row>
    <row r="313" spans="9:9" ht="18" customHeight="1" x14ac:dyDescent="0.25">
      <c r="I313" s="80"/>
    </row>
    <row r="315" spans="9:9" ht="18" customHeight="1" x14ac:dyDescent="0.25">
      <c r="I315" s="80"/>
    </row>
    <row r="317" spans="9:9" ht="18" customHeight="1" x14ac:dyDescent="0.25">
      <c r="I317" s="80"/>
    </row>
    <row r="319" spans="9:9" ht="18" customHeight="1" x14ac:dyDescent="0.25">
      <c r="I319" s="80"/>
    </row>
    <row r="321" spans="9:9" ht="18" customHeight="1" x14ac:dyDescent="0.25">
      <c r="I321" s="80"/>
    </row>
    <row r="323" spans="9:9" ht="18" customHeight="1" x14ac:dyDescent="0.25">
      <c r="I323" s="80"/>
    </row>
    <row r="325" spans="9:9" ht="18" customHeight="1" x14ac:dyDescent="0.25">
      <c r="I325" s="80"/>
    </row>
    <row r="327" spans="9:9" ht="18" customHeight="1" x14ac:dyDescent="0.25">
      <c r="I327" s="80"/>
    </row>
    <row r="329" spans="9:9" ht="18" customHeight="1" x14ac:dyDescent="0.25">
      <c r="I329" s="80"/>
    </row>
    <row r="331" spans="9:9" ht="18" customHeight="1" x14ac:dyDescent="0.25">
      <c r="I331" s="80"/>
    </row>
    <row r="333" spans="9:9" ht="18" customHeight="1" x14ac:dyDescent="0.25">
      <c r="I333" s="80"/>
    </row>
    <row r="335" spans="9:9" ht="18" customHeight="1" x14ac:dyDescent="0.25">
      <c r="I335" s="80"/>
    </row>
    <row r="337" spans="9:9" ht="18" customHeight="1" x14ac:dyDescent="0.25">
      <c r="I337" s="80"/>
    </row>
    <row r="339" spans="9:9" ht="18" customHeight="1" x14ac:dyDescent="0.25">
      <c r="I339" s="80"/>
    </row>
    <row r="341" spans="9:9" ht="18" customHeight="1" x14ac:dyDescent="0.25">
      <c r="I341" s="80"/>
    </row>
    <row r="343" spans="9:9" ht="18" customHeight="1" x14ac:dyDescent="0.25">
      <c r="I343" s="80"/>
    </row>
    <row r="345" spans="9:9" ht="18" customHeight="1" x14ac:dyDescent="0.25">
      <c r="I345" s="80"/>
    </row>
    <row r="347" spans="9:9" ht="18" customHeight="1" x14ac:dyDescent="0.25">
      <c r="I347" s="80"/>
    </row>
    <row r="349" spans="9:9" ht="18" customHeight="1" x14ac:dyDescent="0.25">
      <c r="I349" s="80"/>
    </row>
    <row r="351" spans="9:9" ht="18" customHeight="1" x14ac:dyDescent="0.25">
      <c r="I351" s="80"/>
    </row>
    <row r="353" spans="9:9" ht="18" customHeight="1" x14ac:dyDescent="0.25">
      <c r="I353" s="80"/>
    </row>
    <row r="355" spans="9:9" ht="18" customHeight="1" x14ac:dyDescent="0.25">
      <c r="I355" s="80"/>
    </row>
    <row r="357" spans="9:9" ht="18" customHeight="1" x14ac:dyDescent="0.25">
      <c r="I357" s="80"/>
    </row>
    <row r="359" spans="9:9" ht="18" customHeight="1" x14ac:dyDescent="0.25">
      <c r="I359" s="80"/>
    </row>
    <row r="361" spans="9:9" ht="18" customHeight="1" x14ac:dyDescent="0.25">
      <c r="I361" s="80"/>
    </row>
    <row r="363" spans="9:9" ht="18" customHeight="1" x14ac:dyDescent="0.25">
      <c r="I363" s="80"/>
    </row>
    <row r="365" spans="9:9" ht="18" customHeight="1" x14ac:dyDescent="0.25">
      <c r="I365" s="80"/>
    </row>
    <row r="367" spans="9:9" ht="18" customHeight="1" x14ac:dyDescent="0.25">
      <c r="I367" s="80"/>
    </row>
    <row r="369" spans="9:9" ht="18" customHeight="1" x14ac:dyDescent="0.25">
      <c r="I369" s="80"/>
    </row>
    <row r="371" spans="9:9" ht="18" customHeight="1" x14ac:dyDescent="0.25">
      <c r="I371" s="80"/>
    </row>
  </sheetData>
  <mergeCells count="4">
    <mergeCell ref="A3:P3"/>
    <mergeCell ref="A6:B6"/>
    <mergeCell ref="A7:B7"/>
    <mergeCell ref="A8:B8"/>
  </mergeCells>
  <dataValidations count="1">
    <dataValidation type="list" allowBlank="1" showInputMessage="1" showErrorMessage="1" sqref="C7" xr:uid="{00000000-0002-0000-0200-000000000000}">
      <formula1>"10%, 8%, 5%"</formula1>
    </dataValidation>
  </dataValidations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8AEFD-439C-4029-8126-AB1CA37462A4}">
  <dimension ref="A1:J13"/>
  <sheetViews>
    <sheetView tabSelected="1" workbookViewId="0">
      <selection activeCell="C14" sqref="C14"/>
    </sheetView>
  </sheetViews>
  <sheetFormatPr baseColWidth="10" defaultRowHeight="15" x14ac:dyDescent="0.25"/>
  <sheetData>
    <row r="1" spans="1:10" ht="23.25" x14ac:dyDescent="0.35">
      <c r="A1" s="125" t="s">
        <v>87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x14ac:dyDescent="0.25">
      <c r="A3" s="121" t="s">
        <v>89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33" customHeigh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5.75" x14ac:dyDescent="0.3">
      <c r="A5" s="122" t="s">
        <v>85</v>
      </c>
      <c r="B5" s="122"/>
      <c r="C5" s="122"/>
      <c r="D5" s="122"/>
      <c r="E5" s="122"/>
      <c r="F5" s="122"/>
      <c r="G5" s="122"/>
      <c r="H5" s="123"/>
      <c r="I5" s="123"/>
      <c r="J5" s="123"/>
    </row>
    <row r="6" spans="1:10" x14ac:dyDescent="0.25">
      <c r="A6" s="121" t="s">
        <v>86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34.5" customHeight="1" x14ac:dyDescent="0.25">
      <c r="A7" s="124" t="s">
        <v>91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 ht="34.5" customHeight="1" x14ac:dyDescent="0.25">
      <c r="A8" s="124" t="s">
        <v>90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ht="33.75" customHeight="1" x14ac:dyDescent="0.25">
      <c r="A9" s="124" t="s">
        <v>92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30" customHeight="1" x14ac:dyDescent="0.25">
      <c r="A10" s="124" t="s">
        <v>93</v>
      </c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ht="27" customHeight="1" x14ac:dyDescent="0.25">
      <c r="A11" s="124"/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ht="33" customHeight="1" x14ac:dyDescent="0.25">
      <c r="A12" s="124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33" customHeight="1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124"/>
    </row>
  </sheetData>
  <mergeCells count="11">
    <mergeCell ref="A9:J9"/>
    <mergeCell ref="A10:J10"/>
    <mergeCell ref="A11:J11"/>
    <mergeCell ref="A12:J12"/>
    <mergeCell ref="A13:J13"/>
    <mergeCell ref="A1:J1"/>
    <mergeCell ref="A3:J4"/>
    <mergeCell ref="A5:G5"/>
    <mergeCell ref="A6:J6"/>
    <mergeCell ref="A7:J7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CALCULO UTILIDADES</vt:lpstr>
      <vt:lpstr>Ayuda</vt:lpstr>
      <vt:lpstr>Codigos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tuplantillaexcel</dc:creator>
  <cp:lastModifiedBy>Flor</cp:lastModifiedBy>
  <cp:lastPrinted>2017-03-28T18:41:21Z</cp:lastPrinted>
  <dcterms:created xsi:type="dcterms:W3CDTF">2016-08-23T19:31:39Z</dcterms:created>
  <dcterms:modified xsi:type="dcterms:W3CDTF">2022-12-24T10:06:28Z</dcterms:modified>
</cp:coreProperties>
</file>