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codeName="ThisWorkbook" autoCompressPictures="0"/>
  <xr:revisionPtr revIDLastSave="0" documentId="13_ncr:11_{2F1A8E63-4B44-42C0-90D0-911F4CF95BAD}" xr6:coauthVersionLast="47" xr6:coauthVersionMax="47" xr10:uidLastSave="{00000000-0000-0000-0000-000000000000}"/>
  <bookViews>
    <workbookView xWindow="-120" yWindow="-120" windowWidth="20730" windowHeight="11160" activeTab="2" xr2:uid="{00000000-000D-0000-FFFF-FFFF00000000}"/>
  </bookViews>
  <sheets>
    <sheet name="Calculadora de hipoteca" sheetId="1" r:id="rId1"/>
    <sheet name="Table de Amortización" sheetId="2" r:id="rId2"/>
    <sheet name="Ayuda" sheetId="3" r:id="rId3"/>
  </sheets>
  <definedNames>
    <definedName name="AumentoDescensoDuraciónPago">INT(NPER(TasaDeIntereses/12,-PagoMensualDelPréstamo*VLOOKUP(PaymentPercentage,PaymentScenarios,2,FALSE),CantidadPréstamo))</definedName>
    <definedName name="AumentoDescensoPorcentaje">1-AumentoDescensoDuraciónPago/DuraciónDelPréstamo</definedName>
    <definedName name="CantidadDelImpuestoDePropiedad">'Calculadora de hipoteca'!$E$8</definedName>
    <definedName name="CantidadPréstamo">'Calculadora de hipoteca'!$C$7</definedName>
    <definedName name="DuraciónDelPréstamo">'Calculadora de hipoteca'!$C$6</definedName>
    <definedName name="FilaDeEncabezado">ROW('Table de Amortización'!$B$3:$J$3)</definedName>
    <definedName name="InicioDelPréstamo">'Calculadora de hipoteca'!$C$8</definedName>
    <definedName name="intereses">'Table de Amortización'!$E$4:$E$363</definedName>
    <definedName name="intereses_totales_pagados">'Calculadora de hipoteca'!$E$7</definedName>
    <definedName name="NoHayPagosRestantes">'Table de Amortización'!$J$4:$J$363</definedName>
    <definedName name="pago_préstamo_total">'Table de Amortización'!$E$4:$F$363</definedName>
    <definedName name="PagoMensualDelPréstamo">'Calculadora de hipoteca'!$E$4</definedName>
    <definedName name="pagos_totales">'Table de Amortización'!$H$4:$H$363</definedName>
    <definedName name="PréstamoEstáBien">('Calculadora de hipoteca'!$C$5*'Calculadora de hipoteca'!$C$6*'Calculadora de hipoteca'!$C$7)&gt;0</definedName>
    <definedName name="TasaDeIntereses">'Calculadora de hipoteca'!$C$5</definedName>
    <definedName name="TitleRegion1..C8">'Calculadora de hipoteca'!$B$3</definedName>
    <definedName name="TitleRegion2..E8">'Calculadora de hipoteca'!$D$3</definedName>
    <definedName name="TítuloDeColumna2">Amortización[[#Headers],[N.º]]</definedName>
    <definedName name="_xlnm.Print_Titles" localSheetId="1">'Table de Amortización'!$3:$3</definedName>
    <definedName name="ÚltimaFila">COUNTIF('Table de Amortización'!$C$4:$C$363,"&gt;1")+FilaDeEncabezado</definedName>
    <definedName name="ValorDeLaVivienda">'Calculadora de hipoteca'!$C$4</definedName>
    <definedName name="ValoresIntroducidos">IF(CantidadPréstamo*(LEN(TasaDeIntereses)&gt;0)*DuraciónDelPréstamo*InicioDelPréstamo*(LEN(CantidadDelImpuestoDePropiedad)&gt;0)&gt;0,1,0)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1" l="1"/>
  <c r="E4" i="1"/>
  <c r="D4" i="2" l="1"/>
  <c r="D2" i="1" l="1"/>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C4" i="2" s="1"/>
  <c r="F4" i="2" l="1"/>
  <c r="I4" i="2" s="1"/>
  <c r="G4" i="2"/>
  <c r="C5" i="2" l="1"/>
  <c r="G5" i="2" l="1"/>
  <c r="D5" i="2"/>
  <c r="F5" i="2" l="1"/>
  <c r="I5" i="2" s="1"/>
  <c r="C6" i="2" s="1"/>
  <c r="E4" i="2"/>
  <c r="H4" i="2" l="1"/>
  <c r="D6" i="2"/>
  <c r="G6" i="2"/>
  <c r="F6" i="2" l="1"/>
  <c r="I6" i="2" s="1"/>
  <c r="C7" i="2" l="1"/>
  <c r="G7" i="2" l="1"/>
  <c r="D7" i="2"/>
  <c r="F7" i="2" l="1"/>
  <c r="I7" i="2" s="1"/>
  <c r="C8" i="2" s="1"/>
  <c r="D8" i="2" l="1"/>
  <c r="F8" i="2" s="1"/>
  <c r="I8" i="2" s="1"/>
  <c r="G8" i="2"/>
  <c r="C9" i="2" l="1"/>
  <c r="D9" i="2" l="1"/>
  <c r="G9" i="2"/>
  <c r="F9" i="2" l="1"/>
  <c r="I9" i="2" s="1"/>
  <c r="C10" i="2" l="1"/>
  <c r="D10" i="2" l="1"/>
  <c r="F10" i="2" s="1"/>
  <c r="I10" i="2" s="1"/>
  <c r="G10" i="2"/>
  <c r="C11" i="2" l="1"/>
  <c r="D11" i="2" l="1"/>
  <c r="F11" i="2" s="1"/>
  <c r="G11" i="2"/>
  <c r="I11" i="2" l="1"/>
  <c r="C12" i="2" l="1"/>
  <c r="D12" i="2" l="1"/>
  <c r="G12" i="2"/>
  <c r="F12" i="2" l="1"/>
  <c r="I12" i="2" s="1"/>
  <c r="C13" i="2" l="1"/>
  <c r="D13" i="2" l="1"/>
  <c r="F13" i="2" s="1"/>
  <c r="I13" i="2" s="1"/>
  <c r="C14" i="2" s="1"/>
  <c r="D14" i="2" s="1"/>
  <c r="G13" i="2"/>
  <c r="G14" i="2" l="1"/>
  <c r="F14" i="2"/>
  <c r="I14" i="2" s="1"/>
  <c r="C15" i="2" l="1"/>
  <c r="D15" i="2" l="1"/>
  <c r="F15" i="2" s="1"/>
  <c r="I15" i="2" s="1"/>
  <c r="G15" i="2"/>
  <c r="C16" i="2" l="1"/>
  <c r="G16" i="2" l="1"/>
  <c r="D16" i="2"/>
  <c r="F16" i="2" l="1"/>
  <c r="I16" i="2" s="1"/>
  <c r="C17" i="2" l="1"/>
  <c r="G17" i="2" l="1"/>
  <c r="D17" i="2"/>
  <c r="F17" i="2" l="1"/>
  <c r="I17" i="2" s="1"/>
  <c r="C18" i="2" l="1"/>
  <c r="G18" i="2" l="1"/>
  <c r="D18" i="2"/>
  <c r="F18" i="2" l="1"/>
  <c r="I18" i="2" s="1"/>
  <c r="C19" i="2" l="1"/>
  <c r="D19" i="2" l="1"/>
  <c r="F19" i="2" s="1"/>
  <c r="I19" i="2" s="1"/>
  <c r="G19" i="2"/>
  <c r="C20" i="2" l="1"/>
  <c r="G20" i="2" l="1"/>
  <c r="D20" i="2"/>
  <c r="F20" i="2" s="1"/>
  <c r="I20" i="2" s="1"/>
  <c r="C21" i="2" s="1"/>
  <c r="G21" i="2" l="1"/>
  <c r="D21" i="2"/>
  <c r="F21" i="2" l="1"/>
  <c r="I21" i="2" s="1"/>
  <c r="C22" i="2" l="1"/>
  <c r="D22" i="2" l="1"/>
  <c r="F22" i="2" s="1"/>
  <c r="I22" i="2" s="1"/>
  <c r="G22" i="2"/>
  <c r="C23" i="2" l="1"/>
  <c r="D23" i="2" l="1"/>
  <c r="G23" i="2"/>
  <c r="F23" i="2" l="1"/>
  <c r="I23" i="2" s="1"/>
  <c r="C24" i="2" l="1"/>
  <c r="D24" i="2" l="1"/>
  <c r="F24" i="2" s="1"/>
  <c r="I24" i="2" s="1"/>
  <c r="G24" i="2"/>
  <c r="C25" i="2" l="1"/>
  <c r="D25" i="2" l="1"/>
  <c r="F25" i="2" s="1"/>
  <c r="G25" i="2"/>
  <c r="I25" i="2" l="1"/>
  <c r="C26" i="2" l="1"/>
  <c r="D26" i="2" l="1"/>
  <c r="F26" i="2" s="1"/>
  <c r="G26" i="2"/>
  <c r="I26" i="2" l="1"/>
  <c r="C27" i="2" l="1"/>
  <c r="D27" i="2" l="1"/>
  <c r="F27" i="2" s="1"/>
  <c r="G27" i="2"/>
  <c r="I27" i="2" l="1"/>
  <c r="C28" i="2" l="1"/>
  <c r="D28" i="2" l="1"/>
  <c r="G28" i="2"/>
  <c r="F28" i="2" l="1"/>
  <c r="I28" i="2" s="1"/>
  <c r="C29" i="2" l="1"/>
  <c r="D29" i="2" l="1"/>
  <c r="F29" i="2" s="1"/>
  <c r="G29" i="2"/>
  <c r="I29" i="2" l="1"/>
  <c r="C30" i="2" l="1"/>
  <c r="D30" i="2" l="1"/>
  <c r="G30" i="2"/>
  <c r="F30" i="2" l="1"/>
  <c r="I30" i="2" s="1"/>
  <c r="C31" i="2" l="1"/>
  <c r="G31" i="2" l="1"/>
  <c r="D31" i="2"/>
  <c r="F31" i="2" l="1"/>
  <c r="I31" i="2" s="1"/>
  <c r="C32" i="2" l="1"/>
  <c r="D32" i="2" l="1"/>
  <c r="G32" i="2"/>
  <c r="F32" i="2" l="1"/>
  <c r="I32" i="2" s="1"/>
  <c r="C33" i="2" l="1"/>
  <c r="D33" i="2" l="1"/>
  <c r="F33" i="2" s="1"/>
  <c r="I33" i="2" s="1"/>
  <c r="G33" i="2"/>
  <c r="C34" i="2" l="1"/>
  <c r="D34" i="2" l="1"/>
  <c r="F34" i="2" s="1"/>
  <c r="G34" i="2"/>
  <c r="I34" i="2" l="1"/>
  <c r="C35" i="2" l="1"/>
  <c r="D35" i="2" l="1"/>
  <c r="G35" i="2"/>
  <c r="F35" i="2" l="1"/>
  <c r="I35" i="2" s="1"/>
  <c r="C36" i="2" l="1"/>
  <c r="D36" i="2" l="1"/>
  <c r="F36" i="2" s="1"/>
  <c r="G36" i="2"/>
  <c r="I36" i="2" l="1"/>
  <c r="C37" i="2" l="1"/>
  <c r="D37" i="2" l="1"/>
  <c r="G37" i="2"/>
  <c r="F37" i="2" l="1"/>
  <c r="I37" i="2" s="1"/>
  <c r="C38" i="2" l="1"/>
  <c r="D38" i="2" l="1"/>
  <c r="G38" i="2"/>
  <c r="F38" i="2" l="1"/>
  <c r="I38" i="2" s="1"/>
  <c r="C39" i="2" l="1"/>
  <c r="G39" i="2" l="1"/>
  <c r="D39" i="2"/>
  <c r="F39" i="2" s="1"/>
  <c r="I39" i="2" s="1"/>
  <c r="C40" i="2" l="1"/>
  <c r="D40" i="2" l="1"/>
  <c r="F40" i="2" s="1"/>
  <c r="I40" i="2" s="1"/>
  <c r="G40" i="2"/>
  <c r="C41" i="2" l="1"/>
  <c r="D41" i="2" l="1"/>
  <c r="G41" i="2"/>
  <c r="F41" i="2" l="1"/>
  <c r="I41" i="2" s="1"/>
  <c r="C42" i="2" l="1"/>
  <c r="D42" i="2" l="1"/>
  <c r="F42" i="2" s="1"/>
  <c r="G42" i="2"/>
  <c r="I42" i="2" l="1"/>
  <c r="C43" i="2" l="1"/>
  <c r="D43" i="2" l="1"/>
  <c r="G43" i="2"/>
  <c r="F43" i="2" l="1"/>
  <c r="I43" i="2" s="1"/>
  <c r="C44" i="2" l="1"/>
  <c r="D44" i="2" l="1"/>
  <c r="F44" i="2" s="1"/>
  <c r="G44" i="2"/>
  <c r="I44" i="2" l="1"/>
  <c r="C45" i="2" l="1"/>
  <c r="D45" i="2" l="1"/>
  <c r="G45" i="2"/>
  <c r="F45" i="2" l="1"/>
  <c r="I45" i="2" s="1"/>
  <c r="C46" i="2" l="1"/>
  <c r="D46" i="2" l="1"/>
  <c r="G46" i="2"/>
  <c r="F46" i="2" l="1"/>
  <c r="I46" i="2" s="1"/>
  <c r="C47" i="2" l="1"/>
  <c r="D47" i="2" l="1"/>
  <c r="G47" i="2"/>
  <c r="F47" i="2" l="1"/>
  <c r="I47" i="2" s="1"/>
  <c r="C48" i="2" l="1"/>
  <c r="G48" i="2" l="1"/>
  <c r="D48" i="2"/>
  <c r="F48" i="2" l="1"/>
  <c r="I48" i="2" s="1"/>
  <c r="C49" i="2" l="1"/>
  <c r="D49" i="2" l="1"/>
  <c r="F49" i="2" s="1"/>
  <c r="I49" i="2" s="1"/>
  <c r="G49" i="2"/>
  <c r="C50" i="2" l="1"/>
  <c r="G50" i="2" s="1"/>
  <c r="D50" i="2" l="1"/>
  <c r="F50" i="2" s="1"/>
  <c r="I50" i="2" s="1"/>
  <c r="C51" i="2" l="1"/>
  <c r="D51" i="2" l="1"/>
  <c r="G51" i="2"/>
  <c r="F51" i="2" l="1"/>
  <c r="I51" i="2" s="1"/>
  <c r="C52" i="2" l="1"/>
  <c r="D52" i="2" l="1"/>
  <c r="F52" i="2" s="1"/>
  <c r="I52" i="2" s="1"/>
  <c r="G52" i="2"/>
  <c r="C53" i="2" l="1"/>
  <c r="D53" i="2" l="1"/>
  <c r="G53" i="2"/>
  <c r="F53" i="2" l="1"/>
  <c r="I53" i="2" s="1"/>
  <c r="C54" i="2" l="1"/>
  <c r="D54" i="2" l="1"/>
  <c r="F54" i="2" s="1"/>
  <c r="I54" i="2" s="1"/>
  <c r="G54" i="2"/>
  <c r="C55" i="2" l="1"/>
  <c r="D55" i="2" l="1"/>
  <c r="F55" i="2" s="1"/>
  <c r="I55" i="2" s="1"/>
  <c r="G55" i="2"/>
  <c r="C56" i="2" l="1"/>
  <c r="D56" i="2" l="1"/>
  <c r="F56" i="2" s="1"/>
  <c r="G56" i="2"/>
  <c r="I56" i="2" l="1"/>
  <c r="C57" i="2" l="1"/>
  <c r="D57" i="2" l="1"/>
  <c r="G57" i="2"/>
  <c r="F57" i="2" l="1"/>
  <c r="I57" i="2" s="1"/>
  <c r="C58" i="2" l="1"/>
  <c r="D58" i="2" l="1"/>
  <c r="G58" i="2"/>
  <c r="F58" i="2" l="1"/>
  <c r="I58" i="2" s="1"/>
  <c r="C59" i="2" l="1"/>
  <c r="D59" i="2" l="1"/>
  <c r="G59" i="2"/>
  <c r="F59" i="2" l="1"/>
  <c r="I59" i="2" s="1"/>
  <c r="C60" i="2" l="1"/>
  <c r="G60" i="2" l="1"/>
  <c r="D60" i="2"/>
  <c r="F60" i="2" s="1"/>
  <c r="I60" i="2" s="1"/>
  <c r="C61" i="2" l="1"/>
  <c r="D61" i="2" l="1"/>
  <c r="F61" i="2" s="1"/>
  <c r="I61" i="2" s="1"/>
  <c r="G61" i="2"/>
  <c r="C62" i="2" l="1"/>
  <c r="D62" i="2" l="1"/>
  <c r="F62" i="2" s="1"/>
  <c r="G62" i="2"/>
  <c r="I62" i="2" l="1"/>
  <c r="C63" i="2" l="1"/>
  <c r="D63" i="2" l="1"/>
  <c r="F63" i="2" s="1"/>
  <c r="G63" i="2"/>
  <c r="I63" i="2" l="1"/>
  <c r="C64" i="2" l="1"/>
  <c r="D64" i="2" l="1"/>
  <c r="F64" i="2" s="1"/>
  <c r="G64" i="2"/>
  <c r="I64" i="2" l="1"/>
  <c r="C65" i="2" l="1"/>
  <c r="D65" i="2" l="1"/>
  <c r="G65" i="2"/>
  <c r="F65" i="2" l="1"/>
  <c r="I65" i="2" s="1"/>
  <c r="C66" i="2" l="1"/>
  <c r="D66" i="2" l="1"/>
  <c r="G66" i="2"/>
  <c r="F66" i="2" l="1"/>
  <c r="I66" i="2" s="1"/>
  <c r="C67" i="2" l="1"/>
  <c r="D67" i="2" l="1"/>
  <c r="F67" i="2" s="1"/>
  <c r="I67" i="2" s="1"/>
  <c r="G67" i="2"/>
  <c r="C68" i="2" l="1"/>
  <c r="D68" i="2" l="1"/>
  <c r="F68" i="2" s="1"/>
  <c r="I68" i="2" s="1"/>
  <c r="G68" i="2"/>
  <c r="C69" i="2" l="1"/>
  <c r="D69" i="2" l="1"/>
  <c r="F69" i="2" s="1"/>
  <c r="I69" i="2" s="1"/>
  <c r="G69" i="2"/>
  <c r="C70" i="2" l="1"/>
  <c r="D70" i="2" l="1"/>
  <c r="F70" i="2" s="1"/>
  <c r="I70" i="2" s="1"/>
  <c r="G70" i="2"/>
  <c r="C71" i="2" l="1"/>
  <c r="G71" i="2" s="1"/>
  <c r="D71" i="2" l="1"/>
  <c r="F71" i="2" s="1"/>
  <c r="I71" i="2" s="1"/>
  <c r="C72" i="2" l="1"/>
  <c r="G72" i="2" s="1"/>
  <c r="D72" i="2" l="1"/>
  <c r="F72" i="2" s="1"/>
  <c r="I72" i="2" s="1"/>
  <c r="C73" i="2" l="1"/>
  <c r="D73" i="2" l="1"/>
  <c r="F73" i="2" s="1"/>
  <c r="I73" i="2" s="1"/>
  <c r="G73" i="2"/>
  <c r="C74" i="2" l="1"/>
  <c r="D74" i="2" l="1"/>
  <c r="F74" i="2" s="1"/>
  <c r="I74" i="2" s="1"/>
  <c r="G74" i="2"/>
  <c r="C75" i="2" l="1"/>
  <c r="D75" i="2" l="1"/>
  <c r="G75" i="2"/>
  <c r="F75" i="2" l="1"/>
  <c r="I75" i="2" s="1"/>
  <c r="C76" i="2" l="1"/>
  <c r="G76" i="2" l="1"/>
  <c r="D76" i="2"/>
  <c r="F76" i="2" s="1"/>
  <c r="I76" i="2" s="1"/>
  <c r="C77" i="2" l="1"/>
  <c r="D77" i="2" l="1"/>
  <c r="F77" i="2" s="1"/>
  <c r="I77" i="2" s="1"/>
  <c r="G77" i="2"/>
  <c r="C78" i="2" l="1"/>
  <c r="D78" i="2" l="1"/>
  <c r="G78" i="2"/>
  <c r="F78" i="2" l="1"/>
  <c r="I78" i="2" s="1"/>
  <c r="C79" i="2" l="1"/>
  <c r="D79" i="2" l="1"/>
  <c r="F79" i="2" s="1"/>
  <c r="G79" i="2"/>
  <c r="I79" i="2" l="1"/>
  <c r="C80" i="2" s="1"/>
  <c r="D80" i="2" l="1"/>
  <c r="G80" i="2"/>
  <c r="F80" i="2" l="1"/>
  <c r="I80" i="2" s="1"/>
  <c r="C81" i="2" l="1"/>
  <c r="D81" i="2" l="1"/>
  <c r="F81" i="2" s="1"/>
  <c r="I81" i="2" s="1"/>
  <c r="G81" i="2"/>
  <c r="C82" i="2" l="1"/>
  <c r="G82" i="2" l="1"/>
  <c r="D82" i="2"/>
  <c r="F82" i="2" l="1"/>
  <c r="I82" i="2" s="1"/>
  <c r="C83" i="2" l="1"/>
  <c r="D83" i="2" l="1"/>
  <c r="F83" i="2" s="1"/>
  <c r="I83" i="2" s="1"/>
  <c r="G83" i="2"/>
  <c r="C84" i="2" l="1"/>
  <c r="G84" i="2" l="1"/>
  <c r="D84" i="2"/>
  <c r="F84" i="2" l="1"/>
  <c r="I84" i="2" s="1"/>
  <c r="C85" i="2" l="1"/>
  <c r="G85" i="2" l="1"/>
  <c r="D85" i="2"/>
  <c r="F85" i="2" s="1"/>
  <c r="I85" i="2" l="1"/>
  <c r="C86" i="2" l="1"/>
  <c r="D86" i="2" l="1"/>
  <c r="F86" i="2" s="1"/>
  <c r="I86" i="2" s="1"/>
  <c r="G86" i="2"/>
  <c r="C87" i="2" l="1"/>
  <c r="D87" i="2" l="1"/>
  <c r="G87" i="2"/>
  <c r="F87" i="2" l="1"/>
  <c r="I87" i="2" s="1"/>
  <c r="C88" i="2" l="1"/>
  <c r="G88" i="2" l="1"/>
  <c r="D88" i="2"/>
  <c r="F88" i="2" l="1"/>
  <c r="I88" i="2" s="1"/>
  <c r="C89" i="2" l="1"/>
  <c r="D89" i="2" l="1"/>
  <c r="F89" i="2" s="1"/>
  <c r="G89" i="2"/>
  <c r="I89" i="2" l="1"/>
  <c r="C90" i="2" l="1"/>
  <c r="D90" i="2" l="1"/>
  <c r="F90" i="2" s="1"/>
  <c r="I90" i="2" s="1"/>
  <c r="G90" i="2"/>
  <c r="C91" i="2" l="1"/>
  <c r="G91" i="2" l="1"/>
  <c r="D91" i="2"/>
  <c r="F91" i="2" l="1"/>
  <c r="I91" i="2" s="1"/>
  <c r="C92" i="2" l="1"/>
  <c r="D92" i="2" l="1"/>
  <c r="F92" i="2" s="1"/>
  <c r="I92" i="2" s="1"/>
  <c r="G92" i="2"/>
  <c r="C93" i="2" l="1"/>
  <c r="D93" i="2" l="1"/>
  <c r="F93" i="2" s="1"/>
  <c r="I93" i="2" s="1"/>
  <c r="G93" i="2"/>
  <c r="C94" i="2" l="1"/>
  <c r="D94" i="2" l="1"/>
  <c r="F94" i="2" s="1"/>
  <c r="I94" i="2" s="1"/>
  <c r="G94" i="2"/>
  <c r="C95" i="2" l="1"/>
  <c r="D95" i="2" l="1"/>
  <c r="F95" i="2" s="1"/>
  <c r="I95" i="2" s="1"/>
  <c r="G95" i="2"/>
  <c r="C96" i="2" l="1"/>
  <c r="D96" i="2" l="1"/>
  <c r="F96" i="2" s="1"/>
  <c r="I96" i="2" s="1"/>
  <c r="G96" i="2"/>
  <c r="C97" i="2" l="1"/>
  <c r="G97" i="2" l="1"/>
  <c r="D97" i="2"/>
  <c r="F97" i="2" l="1"/>
  <c r="I97" i="2" s="1"/>
  <c r="C98" i="2" l="1"/>
  <c r="G98" i="2" l="1"/>
  <c r="D98" i="2"/>
  <c r="F98" i="2" l="1"/>
  <c r="I98" i="2" s="1"/>
  <c r="C99" i="2" l="1"/>
  <c r="D99" i="2" l="1"/>
  <c r="F99" i="2" s="1"/>
  <c r="I99" i="2" s="1"/>
  <c r="G99" i="2"/>
  <c r="C100" i="2" l="1"/>
  <c r="G100" i="2" l="1"/>
  <c r="D100" i="2"/>
  <c r="F100" i="2" l="1"/>
  <c r="I100" i="2" s="1"/>
  <c r="C101" i="2" l="1"/>
  <c r="G101" i="2" l="1"/>
  <c r="D101" i="2"/>
  <c r="F101" i="2" s="1"/>
  <c r="I101" i="2" s="1"/>
  <c r="C102" i="2" l="1"/>
  <c r="D102" i="2" l="1"/>
  <c r="F102" i="2" s="1"/>
  <c r="I102" i="2" s="1"/>
  <c r="G102" i="2"/>
  <c r="C103" i="2" l="1"/>
  <c r="D103" i="2" l="1"/>
  <c r="F103" i="2" s="1"/>
  <c r="I103" i="2" s="1"/>
  <c r="G103" i="2"/>
  <c r="C104" i="2" l="1"/>
  <c r="G104" i="2" l="1"/>
  <c r="D104" i="2"/>
  <c r="F104" i="2" l="1"/>
  <c r="I104" i="2" s="1"/>
  <c r="C105" i="2" l="1"/>
  <c r="G105" i="2" l="1"/>
  <c r="D105" i="2"/>
  <c r="F105" i="2" s="1"/>
  <c r="I105" i="2" s="1"/>
  <c r="C106" i="2" l="1"/>
  <c r="D106" i="2" l="1"/>
  <c r="F106" i="2" s="1"/>
  <c r="I106" i="2" s="1"/>
  <c r="G106" i="2"/>
  <c r="C107" i="2" l="1"/>
  <c r="D107" i="2" l="1"/>
  <c r="F107" i="2" s="1"/>
  <c r="I107" i="2" s="1"/>
  <c r="C108" i="2" s="1"/>
  <c r="G107" i="2"/>
  <c r="D108" i="2" l="1"/>
  <c r="G108" i="2"/>
  <c r="F108" i="2" l="1"/>
  <c r="I108" i="2" s="1"/>
  <c r="C109" i="2" l="1"/>
  <c r="D109" i="2" l="1"/>
  <c r="G109" i="2"/>
  <c r="F109" i="2"/>
  <c r="I109" i="2" s="1"/>
  <c r="C110" i="2" l="1"/>
  <c r="G110" i="2" l="1"/>
  <c r="D110" i="2"/>
  <c r="F110" i="2" s="1"/>
  <c r="I110" i="2" s="1"/>
  <c r="C111" i="2" l="1"/>
  <c r="D111" i="2" l="1"/>
  <c r="F111" i="2" s="1"/>
  <c r="I111" i="2" s="1"/>
  <c r="G111" i="2"/>
  <c r="C112" i="2" l="1"/>
  <c r="D112" i="2" l="1"/>
  <c r="F112" i="2" s="1"/>
  <c r="I112" i="2" s="1"/>
  <c r="G112" i="2"/>
  <c r="C113" i="2" l="1"/>
  <c r="D113" i="2" l="1"/>
  <c r="F113" i="2" s="1"/>
  <c r="G113" i="2"/>
  <c r="I113" i="2" l="1"/>
  <c r="C114" i="2" l="1"/>
  <c r="D114" i="2" l="1"/>
  <c r="G114" i="2"/>
  <c r="F114" i="2" l="1"/>
  <c r="I114" i="2" s="1"/>
  <c r="C115" i="2" l="1"/>
  <c r="D115" i="2" l="1"/>
  <c r="G115" i="2"/>
  <c r="F115" i="2" l="1"/>
  <c r="I115" i="2" s="1"/>
  <c r="C116" i="2" l="1"/>
  <c r="D116" i="2" l="1"/>
  <c r="F116" i="2" s="1"/>
  <c r="I116" i="2" s="1"/>
  <c r="G116" i="2"/>
  <c r="C117" i="2" l="1"/>
  <c r="D117" i="2" l="1"/>
  <c r="F117" i="2" s="1"/>
  <c r="I117" i="2" s="1"/>
  <c r="G117" i="2"/>
  <c r="C118" i="2" l="1"/>
  <c r="D118" i="2" l="1"/>
  <c r="G118" i="2"/>
  <c r="F118" i="2" l="1"/>
  <c r="I118" i="2" s="1"/>
  <c r="C119" i="2" l="1"/>
  <c r="G119" i="2" l="1"/>
  <c r="D119" i="2"/>
  <c r="F119" i="2" l="1"/>
  <c r="I119" i="2" s="1"/>
  <c r="C120" i="2" l="1"/>
  <c r="G120" i="2" l="1"/>
  <c r="D120" i="2"/>
  <c r="F120" i="2" s="1"/>
  <c r="I120" i="2" s="1"/>
  <c r="C121" i="2" l="1"/>
  <c r="G121" i="2" s="1"/>
  <c r="D121" i="2" l="1"/>
  <c r="F121" i="2" s="1"/>
  <c r="I121" i="2" s="1"/>
  <c r="C122" i="2" l="1"/>
  <c r="D122" i="2" l="1"/>
  <c r="F122" i="2" s="1"/>
  <c r="I122" i="2" s="1"/>
  <c r="G122" i="2"/>
  <c r="C123" i="2" l="1"/>
  <c r="D123" i="2" l="1"/>
  <c r="F123" i="2" s="1"/>
  <c r="I123" i="2" s="1"/>
  <c r="G123" i="2"/>
  <c r="C124" i="2" l="1"/>
  <c r="G124" i="2" l="1"/>
  <c r="D124" i="2"/>
  <c r="F124" i="2" l="1"/>
  <c r="I124" i="2" s="1"/>
  <c r="C125" i="2" l="1"/>
  <c r="G125" i="2" l="1"/>
  <c r="D125" i="2"/>
  <c r="F125" i="2" s="1"/>
  <c r="I125" i="2" l="1"/>
  <c r="C126" i="2" l="1"/>
  <c r="D126" i="2" l="1"/>
  <c r="F126" i="2" s="1"/>
  <c r="I126" i="2" s="1"/>
  <c r="G126" i="2"/>
  <c r="C127" i="2" l="1"/>
  <c r="D127" i="2" l="1"/>
  <c r="G127" i="2"/>
  <c r="F127" i="2" l="1"/>
  <c r="I127" i="2" s="1"/>
  <c r="C128" i="2" l="1"/>
  <c r="D128" i="2" l="1"/>
  <c r="F128" i="2" s="1"/>
  <c r="G128" i="2"/>
  <c r="I128" i="2" l="1"/>
  <c r="C129" i="2" l="1"/>
  <c r="D129" i="2" l="1"/>
  <c r="F129" i="2" s="1"/>
  <c r="I129" i="2" s="1"/>
  <c r="G129" i="2"/>
  <c r="C130" i="2" l="1"/>
  <c r="D130" i="2" l="1"/>
  <c r="G130" i="2"/>
  <c r="F130" i="2" l="1"/>
  <c r="I130" i="2" s="1"/>
  <c r="C131" i="2" l="1"/>
  <c r="G131" i="2" l="1"/>
  <c r="D131" i="2"/>
  <c r="F131" i="2" l="1"/>
  <c r="I131" i="2" s="1"/>
  <c r="C132" i="2" l="1"/>
  <c r="G132" i="2" l="1"/>
  <c r="D132" i="2"/>
  <c r="F132" i="2" l="1"/>
  <c r="I132" i="2" s="1"/>
  <c r="C133" i="2" l="1"/>
  <c r="D133" i="2" l="1"/>
  <c r="G133" i="2"/>
  <c r="F133" i="2" l="1"/>
  <c r="I133" i="2" s="1"/>
  <c r="C134" i="2" l="1"/>
  <c r="G134" i="2" l="1"/>
  <c r="D134" i="2"/>
  <c r="F134" i="2" s="1"/>
  <c r="I134" i="2" s="1"/>
  <c r="C135" i="2" l="1"/>
  <c r="D135" i="2" l="1"/>
  <c r="G135" i="2"/>
  <c r="F135" i="2" l="1"/>
  <c r="I135" i="2" s="1"/>
  <c r="C136" i="2" l="1"/>
  <c r="D136" i="2" l="1"/>
  <c r="F136" i="2" s="1"/>
  <c r="I136" i="2" s="1"/>
  <c r="G136" i="2"/>
  <c r="C137" i="2" l="1"/>
  <c r="D137" i="2" l="1"/>
  <c r="F137" i="2" s="1"/>
  <c r="I137" i="2" s="1"/>
  <c r="G137" i="2"/>
  <c r="C138" i="2" l="1"/>
  <c r="D138" i="2" l="1"/>
  <c r="F138" i="2" s="1"/>
  <c r="G138" i="2"/>
  <c r="I138" i="2" l="1"/>
  <c r="C139" i="2" l="1"/>
  <c r="D139" i="2" l="1"/>
  <c r="F139" i="2" s="1"/>
  <c r="I139" i="2" s="1"/>
  <c r="G139" i="2"/>
  <c r="C140" i="2" l="1"/>
  <c r="D140" i="2" l="1"/>
  <c r="G140" i="2"/>
  <c r="F140" i="2" l="1"/>
  <c r="I140" i="2" s="1"/>
  <c r="C141" i="2" l="1"/>
  <c r="D141" i="2" l="1"/>
  <c r="G141" i="2"/>
  <c r="F141" i="2" l="1"/>
  <c r="I141" i="2" s="1"/>
  <c r="C142" i="2" l="1"/>
  <c r="D142" i="2" l="1"/>
  <c r="G142" i="2"/>
  <c r="F142" i="2" l="1"/>
  <c r="I142" i="2" s="1"/>
  <c r="C143" i="2" l="1"/>
  <c r="D143" i="2" l="1"/>
  <c r="G143" i="2"/>
  <c r="F143" i="2" l="1"/>
  <c r="I143" i="2" s="1"/>
  <c r="C144" i="2" l="1"/>
  <c r="D144" i="2" l="1"/>
  <c r="F144" i="2" s="1"/>
  <c r="G144" i="2"/>
  <c r="I144" i="2" l="1"/>
  <c r="C145" i="2" l="1"/>
  <c r="D145" i="2" l="1"/>
  <c r="G145" i="2"/>
  <c r="F145" i="2" l="1"/>
  <c r="I145" i="2" s="1"/>
  <c r="C146" i="2" l="1"/>
  <c r="D146" i="2" l="1"/>
  <c r="F146" i="2" s="1"/>
  <c r="I146" i="2" s="1"/>
  <c r="G146" i="2"/>
  <c r="C147" i="2" l="1"/>
  <c r="D147" i="2" l="1"/>
  <c r="G147" i="2"/>
  <c r="F147" i="2" l="1"/>
  <c r="I147" i="2" s="1"/>
  <c r="C148" i="2" l="1"/>
  <c r="D148" i="2" l="1"/>
  <c r="F148" i="2" s="1"/>
  <c r="G148" i="2"/>
  <c r="I148" i="2" l="1"/>
  <c r="C149" i="2" l="1"/>
  <c r="D149" i="2" l="1"/>
  <c r="G149" i="2"/>
  <c r="F149" i="2" l="1"/>
  <c r="I149" i="2" s="1"/>
  <c r="C150" i="2" l="1"/>
  <c r="D150" i="2" l="1"/>
  <c r="G150" i="2"/>
  <c r="F150" i="2" l="1"/>
  <c r="I150" i="2" s="1"/>
  <c r="C151" i="2" l="1"/>
  <c r="D151" i="2" l="1"/>
  <c r="F151" i="2" s="1"/>
  <c r="G151" i="2"/>
  <c r="I151" i="2" l="1"/>
  <c r="C152" i="2" l="1"/>
  <c r="D152" i="2" l="1"/>
  <c r="G152" i="2"/>
  <c r="F152" i="2" l="1"/>
  <c r="I152" i="2" s="1"/>
  <c r="C153" i="2" l="1"/>
  <c r="D153" i="2" l="1"/>
  <c r="G153" i="2"/>
  <c r="F153" i="2" l="1"/>
  <c r="I153" i="2" s="1"/>
  <c r="C154" i="2" l="1"/>
  <c r="G154" i="2" l="1"/>
  <c r="D154" i="2"/>
  <c r="F154" i="2" l="1"/>
  <c r="I154" i="2" s="1"/>
  <c r="C155" i="2" l="1"/>
  <c r="G155" i="2" l="1"/>
  <c r="D155" i="2"/>
  <c r="F155" i="2" s="1"/>
  <c r="I155" i="2" s="1"/>
  <c r="C156" i="2" l="1"/>
  <c r="G156" i="2" l="1"/>
  <c r="D156" i="2"/>
  <c r="F156" i="2" s="1"/>
  <c r="I156" i="2" s="1"/>
  <c r="C157" i="2" l="1"/>
  <c r="D157" i="2" l="1"/>
  <c r="F157" i="2" s="1"/>
  <c r="I157" i="2" s="1"/>
  <c r="C158" i="2" s="1"/>
  <c r="G157" i="2"/>
  <c r="D158" i="2" l="1"/>
  <c r="F158" i="2" s="1"/>
  <c r="I158" i="2" s="1"/>
  <c r="G158" i="2"/>
  <c r="C159" i="2" l="1"/>
  <c r="G159" i="2" l="1"/>
  <c r="D159" i="2"/>
  <c r="F159" i="2" s="1"/>
  <c r="I159" i="2" s="1"/>
  <c r="C160" i="2" l="1"/>
  <c r="D160" i="2" l="1"/>
  <c r="F160" i="2" s="1"/>
  <c r="I160" i="2" s="1"/>
  <c r="G160" i="2"/>
  <c r="C161" i="2" l="1"/>
  <c r="D161" i="2" l="1"/>
  <c r="G161" i="2"/>
  <c r="F161" i="2" l="1"/>
  <c r="I161" i="2" s="1"/>
  <c r="C162" i="2" l="1"/>
  <c r="D162" i="2" l="1"/>
  <c r="G162" i="2"/>
  <c r="F162" i="2" l="1"/>
  <c r="I162" i="2" s="1"/>
  <c r="C163" i="2" l="1"/>
  <c r="G163" i="2" l="1"/>
  <c r="D163" i="2"/>
  <c r="F163" i="2" l="1"/>
  <c r="I163" i="2" s="1"/>
  <c r="C164" i="2" l="1"/>
  <c r="G164" i="2" l="1"/>
  <c r="D164" i="2"/>
  <c r="F164" i="2" l="1"/>
  <c r="I164" i="2" s="1"/>
  <c r="C165" i="2" l="1"/>
  <c r="G165" i="2" l="1"/>
  <c r="D165" i="2"/>
  <c r="F165" i="2" l="1"/>
  <c r="I165" i="2" s="1"/>
  <c r="C166" i="2" l="1"/>
  <c r="D166" i="2" l="1"/>
  <c r="F166" i="2" s="1"/>
  <c r="I166" i="2" s="1"/>
  <c r="G166" i="2"/>
  <c r="C167" i="2" l="1"/>
  <c r="G167" i="2" s="1"/>
  <c r="D167" i="2" l="1"/>
  <c r="F167" i="2" s="1"/>
  <c r="I167" i="2" s="1"/>
  <c r="C168" i="2" l="1"/>
  <c r="D168" i="2" l="1"/>
  <c r="F168" i="2" s="1"/>
  <c r="I168" i="2" s="1"/>
  <c r="G168" i="2"/>
  <c r="C169" i="2" l="1"/>
  <c r="D169" i="2" l="1"/>
  <c r="F169" i="2" s="1"/>
  <c r="G169" i="2"/>
  <c r="I169" i="2" l="1"/>
  <c r="C170" i="2" l="1"/>
  <c r="D170" i="2" l="1"/>
  <c r="G170" i="2"/>
  <c r="F170" i="2" l="1"/>
  <c r="I170" i="2" s="1"/>
  <c r="C171" i="2" l="1"/>
  <c r="D171" i="2" l="1"/>
  <c r="F171" i="2" s="1"/>
  <c r="I171" i="2" s="1"/>
  <c r="G171" i="2"/>
  <c r="C172" i="2" l="1"/>
  <c r="D172" i="2" l="1"/>
  <c r="G172" i="2"/>
  <c r="F172" i="2" l="1"/>
  <c r="I172" i="2" s="1"/>
  <c r="C173" i="2" l="1"/>
  <c r="D173" i="2" l="1"/>
  <c r="G173" i="2"/>
  <c r="F173" i="2" l="1"/>
  <c r="I173" i="2" s="1"/>
  <c r="C174" i="2" l="1"/>
  <c r="D174" i="2" l="1"/>
  <c r="F174" i="2" s="1"/>
  <c r="I174" i="2" s="1"/>
  <c r="G174" i="2"/>
  <c r="C175" i="2" l="1"/>
  <c r="D175" i="2" l="1"/>
  <c r="F175" i="2" s="1"/>
  <c r="G175" i="2"/>
  <c r="I175" i="2" l="1"/>
  <c r="C176" i="2" l="1"/>
  <c r="D176" i="2" l="1"/>
  <c r="G176" i="2"/>
  <c r="F176" i="2" l="1"/>
  <c r="I176" i="2" s="1"/>
  <c r="C177" i="2" l="1"/>
  <c r="D177" i="2" l="1"/>
  <c r="G177" i="2"/>
  <c r="F177" i="2" l="1"/>
  <c r="I177" i="2" s="1"/>
  <c r="C178" i="2" l="1"/>
  <c r="D178" i="2" l="1"/>
  <c r="G178" i="2"/>
  <c r="F178" i="2" l="1"/>
  <c r="I178" i="2" s="1"/>
  <c r="C179" i="2" l="1"/>
  <c r="G179" i="2" l="1"/>
  <c r="D179" i="2"/>
  <c r="F179" i="2" l="1"/>
  <c r="I179" i="2" s="1"/>
  <c r="C180" i="2" l="1"/>
  <c r="G180" i="2" l="1"/>
  <c r="D180" i="2"/>
  <c r="F180" i="2" s="1"/>
  <c r="I180" i="2" l="1"/>
  <c r="C181" i="2"/>
  <c r="D181" i="2" l="1"/>
  <c r="F181" i="2" s="1"/>
  <c r="I181" i="2" s="1"/>
  <c r="G181" i="2"/>
  <c r="C182" i="2" l="1"/>
  <c r="D182" i="2" l="1"/>
  <c r="F182" i="2" s="1"/>
  <c r="G182" i="2"/>
  <c r="I182" i="2" l="1"/>
  <c r="C183" i="2" l="1"/>
  <c r="D183" i="2" l="1"/>
  <c r="F183" i="2" s="1"/>
  <c r="I183" i="2" s="1"/>
  <c r="G183" i="2"/>
  <c r="C184" i="2" l="1"/>
  <c r="D184" i="2" l="1"/>
  <c r="F184" i="2" s="1"/>
  <c r="G184" i="2"/>
  <c r="I184" i="2" l="1"/>
  <c r="C185" i="2" l="1"/>
  <c r="D185" i="2" l="1"/>
  <c r="F185" i="2" s="1"/>
  <c r="G185" i="2"/>
  <c r="I185" i="2" l="1"/>
  <c r="C186" i="2" l="1"/>
  <c r="D186" i="2" l="1"/>
  <c r="F186" i="2" s="1"/>
  <c r="G186" i="2"/>
  <c r="I186" i="2" l="1"/>
  <c r="C187" i="2" l="1"/>
  <c r="D187" i="2" l="1"/>
  <c r="F187" i="2" s="1"/>
  <c r="I187" i="2" s="1"/>
  <c r="G187" i="2"/>
  <c r="C188" i="2" l="1"/>
  <c r="D188" i="2" l="1"/>
  <c r="F188" i="2" s="1"/>
  <c r="G188" i="2"/>
  <c r="I188" i="2" l="1"/>
  <c r="C189" i="2" l="1"/>
  <c r="D189" i="2" l="1"/>
  <c r="G189" i="2"/>
  <c r="F189" i="2" l="1"/>
  <c r="I189" i="2" s="1"/>
  <c r="C190" i="2" l="1"/>
  <c r="D190" i="2" l="1"/>
  <c r="G190" i="2"/>
  <c r="F190" i="2" l="1"/>
  <c r="I190" i="2" s="1"/>
  <c r="C191" i="2" l="1"/>
  <c r="D191" i="2" l="1"/>
  <c r="F191" i="2" s="1"/>
  <c r="I191" i="2" s="1"/>
  <c r="G191" i="2"/>
  <c r="C192" i="2" l="1"/>
  <c r="D192" i="2" l="1"/>
  <c r="G192" i="2"/>
  <c r="F192" i="2" l="1"/>
  <c r="I192" i="2" s="1"/>
  <c r="C193" i="2" l="1"/>
  <c r="D193" i="2" l="1"/>
  <c r="F193" i="2" s="1"/>
  <c r="G193" i="2"/>
  <c r="I193" i="2" l="1"/>
  <c r="C194" i="2" l="1"/>
  <c r="D194" i="2" l="1"/>
  <c r="F194" i="2" s="1"/>
  <c r="G194" i="2"/>
  <c r="I194" i="2" l="1"/>
  <c r="C195" i="2" l="1"/>
  <c r="D195" i="2" l="1"/>
  <c r="F195" i="2" s="1"/>
  <c r="G195" i="2"/>
  <c r="I195" i="2" l="1"/>
  <c r="C196" i="2" l="1"/>
  <c r="G196" i="2" l="1"/>
  <c r="D196" i="2"/>
  <c r="F196" i="2" s="1"/>
  <c r="I196" i="2" s="1"/>
  <c r="C197" i="2" l="1"/>
  <c r="D197" i="2" l="1"/>
  <c r="F197" i="2" s="1"/>
  <c r="G197" i="2"/>
  <c r="I197" i="2" l="1"/>
  <c r="C198" i="2" l="1"/>
  <c r="D198" i="2" l="1"/>
  <c r="F198" i="2" s="1"/>
  <c r="G198" i="2"/>
  <c r="I198" i="2" l="1"/>
  <c r="C199" i="2" l="1"/>
  <c r="D199" i="2" l="1"/>
  <c r="F199" i="2" s="1"/>
  <c r="I199" i="2" s="1"/>
  <c r="G199" i="2"/>
  <c r="C200" i="2" l="1"/>
  <c r="D200" i="2" l="1"/>
  <c r="F200" i="2" s="1"/>
  <c r="G200" i="2"/>
  <c r="I200" i="2" l="1"/>
  <c r="C201" i="2" l="1"/>
  <c r="D201" i="2" l="1"/>
  <c r="G201" i="2"/>
  <c r="F201" i="2" l="1"/>
  <c r="I201" i="2" s="1"/>
  <c r="C202" i="2" l="1"/>
  <c r="D202" i="2" l="1"/>
  <c r="G202" i="2"/>
  <c r="F202" i="2" l="1"/>
  <c r="I202" i="2" s="1"/>
  <c r="C203" i="2" l="1"/>
  <c r="D203" i="2" l="1"/>
  <c r="F203" i="2" s="1"/>
  <c r="I203" i="2" s="1"/>
  <c r="G203" i="2"/>
  <c r="C204" i="2" l="1"/>
  <c r="D204" i="2" l="1"/>
  <c r="G204" i="2"/>
  <c r="F204" i="2" l="1"/>
  <c r="I204" i="2" s="1"/>
  <c r="C205" i="2" l="1"/>
  <c r="G205" i="2" l="1"/>
  <c r="D205" i="2"/>
  <c r="F205" i="2" s="1"/>
  <c r="I205" i="2" s="1"/>
  <c r="C206" i="2" l="1"/>
  <c r="D206" i="2" l="1"/>
  <c r="G206" i="2"/>
  <c r="F206" i="2" l="1"/>
  <c r="I206" i="2" s="1"/>
  <c r="C207" i="2" l="1"/>
  <c r="G207" i="2" l="1"/>
  <c r="D207" i="2"/>
  <c r="F207" i="2" s="1"/>
  <c r="I207" i="2" s="1"/>
  <c r="C208" i="2" l="1"/>
  <c r="G208" i="2" l="1"/>
  <c r="D208" i="2"/>
  <c r="F208" i="2" s="1"/>
  <c r="I208" i="2" s="1"/>
  <c r="C209" i="2" l="1"/>
  <c r="G209" i="2" l="1"/>
  <c r="D209" i="2"/>
  <c r="F209" i="2" s="1"/>
  <c r="I209" i="2" s="1"/>
  <c r="C210" i="2" l="1"/>
  <c r="D210" i="2" l="1"/>
  <c r="G210" i="2"/>
  <c r="F210" i="2" l="1"/>
  <c r="I210" i="2" s="1"/>
  <c r="C211" i="2" l="1"/>
  <c r="D211" i="2" l="1"/>
  <c r="F211" i="2" s="1"/>
  <c r="I211" i="2" s="1"/>
  <c r="G211" i="2"/>
  <c r="C212" i="2" l="1"/>
  <c r="D212" i="2" l="1"/>
  <c r="G212" i="2"/>
  <c r="F212" i="2" l="1"/>
  <c r="I212" i="2" s="1"/>
  <c r="C213" i="2" l="1"/>
  <c r="G213" i="2" l="1"/>
  <c r="D213" i="2"/>
  <c r="F213" i="2" s="1"/>
  <c r="I213" i="2" s="1"/>
  <c r="C214" i="2" l="1"/>
  <c r="D214" i="2" l="1"/>
  <c r="F214" i="2" s="1"/>
  <c r="G214" i="2"/>
  <c r="I214" i="2" l="1"/>
  <c r="C215" i="2" l="1"/>
  <c r="D215" i="2" l="1"/>
  <c r="G215" i="2"/>
  <c r="F215" i="2" l="1"/>
  <c r="I215" i="2" s="1"/>
  <c r="C216" i="2" l="1"/>
  <c r="D216" i="2" l="1"/>
  <c r="F216" i="2" s="1"/>
  <c r="I216" i="2" s="1"/>
  <c r="G216" i="2"/>
  <c r="C217" i="2" l="1"/>
  <c r="D217" i="2" l="1"/>
  <c r="F217" i="2" s="1"/>
  <c r="I217" i="2" s="1"/>
  <c r="G217" i="2"/>
  <c r="C218" i="2" l="1"/>
  <c r="D218" i="2" l="1"/>
  <c r="F218" i="2" s="1"/>
  <c r="I218" i="2" s="1"/>
  <c r="C219" i="2" s="1"/>
  <c r="G218" i="2"/>
  <c r="D219" i="2" l="1"/>
  <c r="G219" i="2"/>
  <c r="F219" i="2" l="1"/>
  <c r="I219" i="2" s="1"/>
  <c r="C220" i="2" l="1"/>
  <c r="D220" i="2" l="1"/>
  <c r="F220" i="2" s="1"/>
  <c r="I220" i="2" s="1"/>
  <c r="G220" i="2"/>
  <c r="C221" i="2" l="1"/>
  <c r="D221" i="2" l="1"/>
  <c r="F221" i="2" s="1"/>
  <c r="I221" i="2" s="1"/>
  <c r="G221" i="2"/>
  <c r="C222" i="2" l="1"/>
  <c r="G222" i="2" l="1"/>
  <c r="D222" i="2"/>
  <c r="F222" i="2" l="1"/>
  <c r="I222" i="2" s="1"/>
  <c r="C223" i="2" l="1"/>
  <c r="D223" i="2" l="1"/>
  <c r="F223" i="2" s="1"/>
  <c r="I223" i="2" s="1"/>
  <c r="G223" i="2"/>
  <c r="C224" i="2" l="1"/>
  <c r="D224" i="2" l="1"/>
  <c r="F224" i="2" s="1"/>
  <c r="I224" i="2" s="1"/>
  <c r="C225" i="2" s="1"/>
  <c r="G224" i="2"/>
  <c r="D225" i="2" l="1"/>
  <c r="F225" i="2" s="1"/>
  <c r="I225" i="2" s="1"/>
  <c r="G225" i="2"/>
  <c r="C226" i="2" l="1"/>
  <c r="D226" i="2" l="1"/>
  <c r="F226" i="2" s="1"/>
  <c r="G226" i="2"/>
  <c r="I226" i="2" l="1"/>
  <c r="C227" i="2" l="1"/>
  <c r="D227" i="2" l="1"/>
  <c r="G227" i="2"/>
  <c r="F227" i="2" l="1"/>
  <c r="I227" i="2" s="1"/>
  <c r="C228" i="2" l="1"/>
  <c r="D228" i="2" l="1"/>
  <c r="G228" i="2"/>
  <c r="F228" i="2" l="1"/>
  <c r="I228" i="2" s="1"/>
  <c r="C229" i="2" l="1"/>
  <c r="D229" i="2" l="1"/>
  <c r="F229" i="2" s="1"/>
  <c r="G229" i="2"/>
  <c r="I229" i="2" l="1"/>
  <c r="C230" i="2" l="1"/>
  <c r="D230" i="2" l="1"/>
  <c r="G230" i="2"/>
  <c r="F230" i="2" l="1"/>
  <c r="I230" i="2" s="1"/>
  <c r="C231" i="2" l="1"/>
  <c r="D231" i="2" l="1"/>
  <c r="F231" i="2" s="1"/>
  <c r="I231" i="2" s="1"/>
  <c r="G231" i="2"/>
  <c r="C232" i="2" l="1"/>
  <c r="D232" i="2" l="1"/>
  <c r="F232" i="2" s="1"/>
  <c r="I232" i="2" s="1"/>
  <c r="G232" i="2"/>
  <c r="C233" i="2" l="1"/>
  <c r="D233" i="2" l="1"/>
  <c r="F233" i="2" s="1"/>
  <c r="I233" i="2" s="1"/>
  <c r="G233" i="2"/>
  <c r="C234" i="2" l="1"/>
  <c r="D234" i="2" l="1"/>
  <c r="F234" i="2" s="1"/>
  <c r="I234" i="2" s="1"/>
  <c r="G234" i="2"/>
  <c r="C235" i="2" l="1"/>
  <c r="D235" i="2" l="1"/>
  <c r="F235" i="2" s="1"/>
  <c r="G235" i="2"/>
  <c r="I235" i="2" l="1"/>
  <c r="C236" i="2" l="1"/>
  <c r="D236" i="2" l="1"/>
  <c r="G236" i="2"/>
  <c r="F236" i="2" l="1"/>
  <c r="I236" i="2" s="1"/>
  <c r="C237" i="2" l="1"/>
  <c r="D237" i="2" l="1"/>
  <c r="G237" i="2"/>
  <c r="F237" i="2" l="1"/>
  <c r="I237" i="2" s="1"/>
  <c r="C238" i="2" l="1"/>
  <c r="D238" i="2" l="1"/>
  <c r="G238" i="2"/>
  <c r="F238" i="2" l="1"/>
  <c r="I238" i="2" s="1"/>
  <c r="C239" i="2" l="1"/>
  <c r="D239" i="2" l="1"/>
  <c r="G239" i="2"/>
  <c r="F239" i="2" l="1"/>
  <c r="I239" i="2" s="1"/>
  <c r="C240" i="2" l="1"/>
  <c r="D240" i="2" l="1"/>
  <c r="G240" i="2"/>
  <c r="F240" i="2" l="1"/>
  <c r="I240" i="2" s="1"/>
  <c r="C241" i="2" l="1"/>
  <c r="D241" i="2" l="1"/>
  <c r="F241" i="2" s="1"/>
  <c r="G241" i="2"/>
  <c r="I241" i="2" l="1"/>
  <c r="C242" i="2" l="1"/>
  <c r="D242" i="2" l="1"/>
  <c r="F242" i="2" s="1"/>
  <c r="G242" i="2"/>
  <c r="I242" i="2" l="1"/>
  <c r="C243" i="2" l="1"/>
  <c r="D243" i="2" l="1"/>
  <c r="F243" i="2" s="1"/>
  <c r="I243" i="2" s="1"/>
  <c r="G243" i="2"/>
  <c r="C244" i="2" l="1"/>
  <c r="D244" i="2" l="1"/>
  <c r="F244" i="2" s="1"/>
  <c r="G244" i="2"/>
  <c r="I244" i="2" l="1"/>
  <c r="C245" i="2" l="1"/>
  <c r="D245" i="2" l="1"/>
  <c r="F245" i="2" s="1"/>
  <c r="I245" i="2" s="1"/>
  <c r="G245" i="2"/>
  <c r="C246" i="2" l="1"/>
  <c r="D246" i="2" l="1"/>
  <c r="F246" i="2" s="1"/>
  <c r="I246" i="2" s="1"/>
  <c r="G246" i="2"/>
  <c r="C247" i="2" l="1"/>
  <c r="D247" i="2" l="1"/>
  <c r="G247" i="2"/>
  <c r="F247" i="2" l="1"/>
  <c r="I247" i="2" s="1"/>
  <c r="C248" i="2" l="1"/>
  <c r="G248" i="2" l="1"/>
  <c r="D248" i="2"/>
  <c r="F248" i="2" l="1"/>
  <c r="I248" i="2" s="1"/>
  <c r="C249" i="2" l="1"/>
  <c r="D249" i="2" l="1"/>
  <c r="F249" i="2" s="1"/>
  <c r="I249" i="2" s="1"/>
  <c r="G249" i="2"/>
  <c r="C250" i="2" l="1"/>
  <c r="G250" i="2" l="1"/>
  <c r="D250" i="2"/>
  <c r="F250" i="2" s="1"/>
  <c r="I250" i="2" s="1"/>
  <c r="C251" i="2" l="1"/>
  <c r="D251" i="2" l="1"/>
  <c r="F251" i="2" s="1"/>
  <c r="I251" i="2" s="1"/>
  <c r="G251" i="2"/>
  <c r="C252" i="2" l="1"/>
  <c r="D252" i="2" l="1"/>
  <c r="F252" i="2" s="1"/>
  <c r="I252" i="2" s="1"/>
  <c r="G252" i="2"/>
  <c r="C253" i="2" l="1"/>
  <c r="D253" i="2" l="1"/>
  <c r="G253" i="2"/>
  <c r="F253" i="2"/>
  <c r="I253" i="2" s="1"/>
  <c r="C254" i="2" l="1"/>
  <c r="D254" i="2" l="1"/>
  <c r="G254" i="2"/>
  <c r="F254" i="2" l="1"/>
  <c r="I254" i="2" s="1"/>
  <c r="C255" i="2" l="1"/>
  <c r="D255" i="2" l="1"/>
  <c r="F255" i="2" s="1"/>
  <c r="G255" i="2"/>
  <c r="I255" i="2" l="1"/>
  <c r="C256" i="2" l="1"/>
  <c r="D256" i="2" l="1"/>
  <c r="F256" i="2" s="1"/>
  <c r="G256" i="2"/>
  <c r="I256" i="2" l="1"/>
  <c r="C257" i="2" l="1"/>
  <c r="D257" i="2" l="1"/>
  <c r="G257" i="2"/>
  <c r="F257" i="2" l="1"/>
  <c r="I257" i="2" s="1"/>
  <c r="C258" i="2" l="1"/>
  <c r="D258" i="2" l="1"/>
  <c r="F258" i="2" s="1"/>
  <c r="I258" i="2" s="1"/>
  <c r="G258" i="2"/>
  <c r="C259" i="2" l="1"/>
  <c r="D259" i="2" l="1"/>
  <c r="G259" i="2"/>
  <c r="F259" i="2" l="1"/>
  <c r="I259" i="2" s="1"/>
  <c r="C260" i="2" l="1"/>
  <c r="D260" i="2" l="1"/>
  <c r="G260" i="2"/>
  <c r="F260" i="2"/>
  <c r="I260" i="2" l="1"/>
  <c r="C261" i="2" l="1"/>
  <c r="D261" i="2" l="1"/>
  <c r="G261" i="2"/>
  <c r="F261" i="2"/>
  <c r="I261" i="2" l="1"/>
  <c r="C262" i="2" l="1"/>
  <c r="D262" i="2" l="1"/>
  <c r="G262" i="2"/>
  <c r="F262" i="2" l="1"/>
  <c r="I262" i="2" s="1"/>
  <c r="C263" i="2" l="1"/>
  <c r="D263" i="2" l="1"/>
  <c r="F263" i="2" s="1"/>
  <c r="G263" i="2"/>
  <c r="I263" i="2" l="1"/>
  <c r="C264" i="2" l="1"/>
  <c r="D264" i="2" l="1"/>
  <c r="G264" i="2"/>
  <c r="F264" i="2" l="1"/>
  <c r="I264" i="2" s="1"/>
  <c r="C265" i="2" l="1"/>
  <c r="D265" i="2" l="1"/>
  <c r="G265" i="2"/>
  <c r="F265" i="2" l="1"/>
  <c r="I265" i="2" s="1"/>
  <c r="C266" i="2" l="1"/>
  <c r="D266" i="2" l="1"/>
  <c r="F266" i="2" s="1"/>
  <c r="I266" i="2" s="1"/>
  <c r="G266" i="2"/>
  <c r="C267" i="2" l="1"/>
  <c r="D267" i="2" l="1"/>
  <c r="G267" i="2"/>
  <c r="F267" i="2" l="1"/>
  <c r="I267" i="2" s="1"/>
  <c r="C268" i="2" l="1"/>
  <c r="D268" i="2" l="1"/>
  <c r="F268" i="2" s="1"/>
  <c r="I268" i="2" s="1"/>
  <c r="G268" i="2"/>
  <c r="C269" i="2" l="1"/>
  <c r="D269" i="2" l="1"/>
  <c r="F269" i="2" s="1"/>
  <c r="I269" i="2" s="1"/>
  <c r="G269" i="2"/>
  <c r="C270" i="2" l="1"/>
  <c r="D270" i="2" l="1"/>
  <c r="F270" i="2" s="1"/>
  <c r="G270" i="2"/>
  <c r="I270" i="2" l="1"/>
  <c r="C271" i="2" l="1"/>
  <c r="D271" i="2" l="1"/>
  <c r="G271" i="2"/>
  <c r="F271" i="2" l="1"/>
  <c r="I271" i="2" s="1"/>
  <c r="C272" i="2" l="1"/>
  <c r="D272" i="2" l="1"/>
  <c r="F272" i="2" s="1"/>
  <c r="G272" i="2"/>
  <c r="I272" i="2" l="1"/>
  <c r="C273" i="2" l="1"/>
  <c r="D273" i="2" l="1"/>
  <c r="G273" i="2"/>
  <c r="F273" i="2" l="1"/>
  <c r="I273" i="2" s="1"/>
  <c r="C274" i="2" l="1"/>
  <c r="D274" i="2" l="1"/>
  <c r="F274" i="2" s="1"/>
  <c r="I274" i="2" s="1"/>
  <c r="G274" i="2"/>
  <c r="C275" i="2" l="1"/>
  <c r="D275" i="2" l="1"/>
  <c r="F275" i="2" s="1"/>
  <c r="I275" i="2" s="1"/>
  <c r="G275" i="2"/>
  <c r="C276" i="2" l="1"/>
  <c r="D276" i="2" l="1"/>
  <c r="F276" i="2" s="1"/>
  <c r="I276" i="2" s="1"/>
  <c r="G276" i="2"/>
  <c r="C277" i="2" l="1"/>
  <c r="D277" i="2" l="1"/>
  <c r="G277" i="2"/>
  <c r="F277" i="2"/>
  <c r="I277" i="2" s="1"/>
  <c r="C278" i="2" l="1"/>
  <c r="D278" i="2" l="1"/>
  <c r="G278" i="2"/>
  <c r="F278" i="2" l="1"/>
  <c r="I278" i="2" s="1"/>
  <c r="C279" i="2" l="1"/>
  <c r="D279" i="2" l="1"/>
  <c r="G279" i="2"/>
  <c r="F279" i="2" l="1"/>
  <c r="I279" i="2" s="1"/>
  <c r="C280" i="2" l="1"/>
  <c r="D280" i="2" l="1"/>
  <c r="F280" i="2" s="1"/>
  <c r="I280" i="2" s="1"/>
  <c r="G280" i="2"/>
  <c r="C281" i="2" l="1"/>
  <c r="G281" i="2" l="1"/>
  <c r="D281" i="2"/>
  <c r="F281" i="2" l="1"/>
  <c r="I281" i="2" s="1"/>
  <c r="C282" i="2" l="1"/>
  <c r="G282" i="2" l="1"/>
  <c r="D282" i="2"/>
  <c r="F282" i="2" l="1"/>
  <c r="I282" i="2" s="1"/>
  <c r="C283" i="2" l="1"/>
  <c r="G283" i="2" l="1"/>
  <c r="D283" i="2"/>
  <c r="F283" i="2" l="1"/>
  <c r="I283" i="2" s="1"/>
  <c r="C284" i="2" l="1"/>
  <c r="D284" i="2" l="1"/>
  <c r="F284" i="2" s="1"/>
  <c r="I284" i="2" s="1"/>
  <c r="G284" i="2"/>
  <c r="C285" i="2" l="1"/>
  <c r="D285" i="2" l="1"/>
  <c r="G285" i="2"/>
  <c r="F285" i="2"/>
  <c r="I285" i="2" s="1"/>
  <c r="C286" i="2" l="1"/>
  <c r="D286" i="2" l="1"/>
  <c r="F286" i="2" s="1"/>
  <c r="I286" i="2" s="1"/>
  <c r="G286" i="2"/>
  <c r="C287" i="2" l="1"/>
  <c r="G287" i="2" s="1"/>
  <c r="D287" i="2" l="1"/>
  <c r="F287" i="2" s="1"/>
  <c r="I287" i="2" s="1"/>
  <c r="C288" i="2" l="1"/>
  <c r="D288" i="2" l="1"/>
  <c r="G288" i="2"/>
  <c r="F288" i="2"/>
  <c r="I288" i="2" s="1"/>
  <c r="C289" i="2" l="1"/>
  <c r="D289" i="2" l="1"/>
  <c r="G289" i="2"/>
  <c r="F289" i="2" l="1"/>
  <c r="I289" i="2" s="1"/>
  <c r="C290" i="2" l="1"/>
  <c r="G290" i="2" l="1"/>
  <c r="D290" i="2"/>
  <c r="F290" i="2" s="1"/>
  <c r="I290" i="2" s="1"/>
  <c r="C291" i="2" l="1"/>
  <c r="G291" i="2" l="1"/>
  <c r="D291" i="2"/>
  <c r="F291" i="2" s="1"/>
  <c r="I291" i="2" s="1"/>
  <c r="C292" i="2" l="1"/>
  <c r="D292" i="2" l="1"/>
  <c r="G292" i="2"/>
  <c r="F292" i="2" l="1"/>
  <c r="I292" i="2" s="1"/>
  <c r="C293" i="2" l="1"/>
  <c r="D293" i="2" l="1"/>
  <c r="F293" i="2" s="1"/>
  <c r="I293" i="2" s="1"/>
  <c r="G293" i="2"/>
  <c r="C294" i="2" l="1"/>
  <c r="D294" i="2" l="1"/>
  <c r="F294" i="2" s="1"/>
  <c r="I294" i="2" s="1"/>
  <c r="G294" i="2"/>
  <c r="C295" i="2" l="1"/>
  <c r="G295" i="2" l="1"/>
  <c r="D295" i="2"/>
  <c r="F295" i="2" l="1"/>
  <c r="I295" i="2" s="1"/>
  <c r="C296" i="2" l="1"/>
  <c r="D296" i="2" l="1"/>
  <c r="G296" i="2"/>
  <c r="F296" i="2" l="1"/>
  <c r="I296" i="2" s="1"/>
  <c r="C297" i="2" l="1"/>
  <c r="D297" i="2" l="1"/>
  <c r="F297" i="2" s="1"/>
  <c r="I297" i="2" s="1"/>
  <c r="G297" i="2"/>
  <c r="C298" i="2" l="1"/>
  <c r="D298" i="2" l="1"/>
  <c r="F298" i="2" s="1"/>
  <c r="I298" i="2" s="1"/>
  <c r="G298" i="2"/>
  <c r="C299" i="2" l="1"/>
  <c r="D299" i="2" l="1"/>
  <c r="F299" i="2" s="1"/>
  <c r="I299" i="2" s="1"/>
  <c r="G299" i="2"/>
  <c r="C300" i="2" l="1"/>
  <c r="D300" i="2" l="1"/>
  <c r="F300" i="2" s="1"/>
  <c r="I300" i="2" s="1"/>
  <c r="G300" i="2"/>
  <c r="C301" i="2" l="1"/>
  <c r="D301" i="2" l="1"/>
  <c r="F301" i="2" s="1"/>
  <c r="I301" i="2" s="1"/>
  <c r="G301" i="2"/>
  <c r="C302" i="2" l="1"/>
  <c r="D302" i="2" l="1"/>
  <c r="F302" i="2" s="1"/>
  <c r="I302" i="2" s="1"/>
  <c r="G302" i="2"/>
  <c r="C303" i="2" l="1"/>
  <c r="G303" i="2" l="1"/>
  <c r="D303" i="2"/>
  <c r="F303" i="2" l="1"/>
  <c r="I303" i="2" s="1"/>
  <c r="C304" i="2" l="1"/>
  <c r="D304" i="2" l="1"/>
  <c r="F304" i="2"/>
  <c r="I304" i="2" s="1"/>
  <c r="G304" i="2"/>
  <c r="C305" i="2" l="1"/>
  <c r="D305" i="2" l="1"/>
  <c r="G305" i="2"/>
  <c r="F305" i="2" l="1"/>
  <c r="I305" i="2" s="1"/>
  <c r="C306" i="2" l="1"/>
  <c r="D306" i="2" l="1"/>
  <c r="F306" i="2" s="1"/>
  <c r="I306" i="2" s="1"/>
  <c r="C307" i="2" s="1"/>
  <c r="D307" i="2" s="1"/>
  <c r="G306" i="2"/>
  <c r="G307" i="2" l="1"/>
  <c r="F307" i="2"/>
  <c r="I307" i="2" s="1"/>
  <c r="C308" i="2" l="1"/>
  <c r="D308" i="2" l="1"/>
  <c r="G308" i="2"/>
  <c r="F308" i="2" l="1"/>
  <c r="I308" i="2" s="1"/>
  <c r="C309" i="2" l="1"/>
  <c r="D309" i="2" l="1"/>
  <c r="F309" i="2" s="1"/>
  <c r="I309" i="2" s="1"/>
  <c r="G309" i="2"/>
  <c r="C310" i="2" l="1"/>
  <c r="D310" i="2" l="1"/>
  <c r="F310" i="2" s="1"/>
  <c r="I310" i="2" s="1"/>
  <c r="C311" i="2" s="1"/>
  <c r="D311" i="2" s="1"/>
  <c r="G310" i="2"/>
  <c r="G311" i="2" l="1"/>
  <c r="F311" i="2" l="1"/>
  <c r="I311" i="2" s="1"/>
  <c r="C312" i="2" l="1"/>
  <c r="D312" i="2" l="1"/>
  <c r="G312" i="2"/>
  <c r="F312" i="2" l="1"/>
  <c r="I312" i="2" s="1"/>
  <c r="C313" i="2" l="1"/>
  <c r="D313" i="2" l="1"/>
  <c r="F313" i="2" s="1"/>
  <c r="I313" i="2" s="1"/>
  <c r="G313" i="2"/>
  <c r="C314" i="2" l="1"/>
  <c r="D314" i="2" l="1"/>
  <c r="F314" i="2"/>
  <c r="I314" i="2" s="1"/>
  <c r="G314" i="2"/>
  <c r="C315" i="2" l="1"/>
  <c r="D315" i="2" l="1"/>
  <c r="G315" i="2"/>
  <c r="F315" i="2" l="1"/>
  <c r="I315" i="2" s="1"/>
  <c r="C316" i="2" l="1"/>
  <c r="D316" i="2" l="1"/>
  <c r="F316" i="2" s="1"/>
  <c r="I316" i="2" s="1"/>
  <c r="G316" i="2"/>
  <c r="C317" i="2" l="1"/>
  <c r="D317" i="2" l="1"/>
  <c r="G317" i="2"/>
  <c r="F317" i="2" l="1"/>
  <c r="I317" i="2" s="1"/>
  <c r="C318" i="2" l="1"/>
  <c r="D318" i="2" l="1"/>
  <c r="F318" i="2" s="1"/>
  <c r="G318" i="2"/>
  <c r="I318" i="2" l="1"/>
  <c r="C319" i="2" l="1"/>
  <c r="D319" i="2" l="1"/>
  <c r="F319" i="2" s="1"/>
  <c r="G319" i="2"/>
  <c r="I319" i="2" l="1"/>
  <c r="C320" i="2" l="1"/>
  <c r="D320" i="2" l="1"/>
  <c r="F320" i="2" s="1"/>
  <c r="I320" i="2" s="1"/>
  <c r="G320" i="2"/>
  <c r="C321" i="2" l="1"/>
  <c r="D321" i="2" l="1"/>
  <c r="F321" i="2" s="1"/>
  <c r="I321" i="2" s="1"/>
  <c r="G321" i="2"/>
  <c r="C322" i="2" l="1"/>
  <c r="D322" i="2" l="1"/>
  <c r="G322" i="2"/>
  <c r="F322" i="2" l="1"/>
  <c r="I322" i="2" s="1"/>
  <c r="C323" i="2" l="1"/>
  <c r="D323" i="2" l="1"/>
  <c r="F323" i="2" s="1"/>
  <c r="I323" i="2" s="1"/>
  <c r="G323" i="2"/>
  <c r="C324" i="2" l="1"/>
  <c r="D324" i="2" l="1"/>
  <c r="F324" i="2" s="1"/>
  <c r="I324" i="2" s="1"/>
  <c r="G324" i="2"/>
  <c r="C325" i="2" l="1"/>
  <c r="D325" i="2" l="1"/>
  <c r="G325" i="2"/>
  <c r="F325" i="2" l="1"/>
  <c r="I325" i="2" s="1"/>
  <c r="C326" i="2" l="1"/>
  <c r="G326" i="2" l="1"/>
  <c r="D326" i="2"/>
  <c r="F326" i="2" l="1"/>
  <c r="I326" i="2" s="1"/>
  <c r="C327" i="2" l="1"/>
  <c r="G327" i="2" l="1"/>
  <c r="D327" i="2"/>
  <c r="F327" i="2" l="1"/>
  <c r="I327" i="2" s="1"/>
  <c r="C328" i="2" l="1"/>
  <c r="D328" i="2" l="1"/>
  <c r="F328" i="2" s="1"/>
  <c r="I328" i="2" s="1"/>
  <c r="C329" i="2" s="1"/>
  <c r="G328" i="2"/>
  <c r="D329" i="2" l="1"/>
  <c r="F329" i="2" s="1"/>
  <c r="I329" i="2" s="1"/>
  <c r="G329" i="2"/>
  <c r="C330" i="2" l="1"/>
  <c r="D330" i="2" l="1"/>
  <c r="G330" i="2"/>
  <c r="F330" i="2" l="1"/>
  <c r="I330" i="2" s="1"/>
  <c r="C331" i="2" l="1"/>
  <c r="D331" i="2" l="1"/>
  <c r="F331" i="2" s="1"/>
  <c r="I331" i="2" s="1"/>
  <c r="G331" i="2"/>
  <c r="C332" i="2" l="1"/>
  <c r="D332" i="2" l="1"/>
  <c r="G332" i="2"/>
  <c r="F332" i="2" l="1"/>
  <c r="I332" i="2" s="1"/>
  <c r="C333" i="2" l="1"/>
  <c r="D333" i="2" l="1"/>
  <c r="F333" i="2" s="1"/>
  <c r="I333" i="2" s="1"/>
  <c r="G333" i="2"/>
  <c r="C334" i="2" l="1"/>
  <c r="D334" i="2" l="1"/>
  <c r="G334" i="2"/>
  <c r="F334" i="2" l="1"/>
  <c r="I334" i="2" s="1"/>
  <c r="C335" i="2" l="1"/>
  <c r="D335" i="2" l="1"/>
  <c r="F335" i="2" s="1"/>
  <c r="I335" i="2" s="1"/>
  <c r="G335" i="2"/>
  <c r="C336" i="2" l="1"/>
  <c r="G336" i="2" s="1"/>
  <c r="D336" i="2" l="1"/>
  <c r="F336" i="2" s="1"/>
  <c r="I336" i="2" s="1"/>
  <c r="C337" i="2" s="1"/>
  <c r="D337" i="2" l="1"/>
  <c r="F337" i="2" s="1"/>
  <c r="I337" i="2" s="1"/>
  <c r="G337" i="2"/>
  <c r="C338" i="2" l="1"/>
  <c r="D338" i="2" l="1"/>
  <c r="G338" i="2"/>
  <c r="F338" i="2" l="1"/>
  <c r="I338" i="2" s="1"/>
  <c r="C339" i="2" l="1"/>
  <c r="D339" i="2" l="1"/>
  <c r="F339" i="2" s="1"/>
  <c r="I339" i="2" s="1"/>
  <c r="G339" i="2"/>
  <c r="C340" i="2" l="1"/>
  <c r="D340" i="2" l="1"/>
  <c r="G340" i="2"/>
  <c r="F340" i="2" l="1"/>
  <c r="I340" i="2" s="1"/>
  <c r="C341" i="2" l="1"/>
  <c r="D341" i="2" l="1"/>
  <c r="F341" i="2" s="1"/>
  <c r="I341" i="2" s="1"/>
  <c r="G341" i="2"/>
  <c r="C342" i="2" l="1"/>
  <c r="D342" i="2" l="1"/>
  <c r="G342" i="2"/>
  <c r="F342" i="2"/>
  <c r="I342" i="2" s="1"/>
  <c r="C343" i="2" l="1"/>
  <c r="G343" i="2" l="1"/>
  <c r="D343" i="2"/>
  <c r="F343" i="2" s="1"/>
  <c r="I343" i="2" s="1"/>
  <c r="C344" i="2" l="1"/>
  <c r="G344" i="2" l="1"/>
  <c r="D344" i="2"/>
  <c r="F344" i="2" s="1"/>
  <c r="I344" i="2" s="1"/>
  <c r="C345" i="2" l="1"/>
  <c r="D345" i="2" l="1"/>
  <c r="G345" i="2"/>
  <c r="F345" i="2" l="1"/>
  <c r="I345" i="2" s="1"/>
  <c r="C346" i="2" l="1"/>
  <c r="D346" i="2" l="1"/>
  <c r="G346" i="2"/>
  <c r="F346" i="2" l="1"/>
  <c r="I346" i="2" s="1"/>
  <c r="C347" i="2" l="1"/>
  <c r="D347" i="2" l="1"/>
  <c r="G347" i="2"/>
  <c r="F347" i="2" l="1"/>
  <c r="I347" i="2" s="1"/>
  <c r="C348" i="2" l="1"/>
  <c r="G348" i="2" l="1"/>
  <c r="D348" i="2"/>
  <c r="F348" i="2" l="1"/>
  <c r="I348" i="2" s="1"/>
  <c r="C349" i="2" l="1"/>
  <c r="G349" i="2" l="1"/>
  <c r="D349" i="2"/>
  <c r="F349" i="2" l="1"/>
  <c r="I349" i="2" s="1"/>
  <c r="C350" i="2" l="1"/>
  <c r="D350" i="2" l="1"/>
  <c r="F350" i="2" s="1"/>
  <c r="I350" i="2" s="1"/>
  <c r="G350" i="2"/>
  <c r="C351" i="2" l="1"/>
  <c r="D351" i="2" l="1"/>
  <c r="G351" i="2"/>
  <c r="F351" i="2" l="1"/>
  <c r="I351" i="2" s="1"/>
  <c r="C352" i="2" l="1"/>
  <c r="D352" i="2" l="1"/>
  <c r="F352" i="2" s="1"/>
  <c r="I352" i="2" s="1"/>
  <c r="G352" i="2"/>
  <c r="C353" i="2" l="1"/>
  <c r="D353" i="2" l="1"/>
  <c r="G353" i="2"/>
  <c r="F353" i="2" l="1"/>
  <c r="I353" i="2" s="1"/>
  <c r="C354" i="2" l="1"/>
  <c r="D354" i="2" l="1"/>
  <c r="F354" i="2" s="1"/>
  <c r="I354" i="2" s="1"/>
  <c r="G354" i="2"/>
  <c r="C355" i="2" l="1"/>
  <c r="D355" i="2" l="1"/>
  <c r="G355" i="2"/>
  <c r="F355" i="2" l="1"/>
  <c r="I355" i="2" s="1"/>
  <c r="C356" i="2" l="1"/>
  <c r="D356" i="2" l="1"/>
  <c r="F356" i="2" s="1"/>
  <c r="I356" i="2" s="1"/>
  <c r="G356" i="2"/>
  <c r="C357" i="2" l="1"/>
  <c r="D357" i="2" l="1"/>
  <c r="G357" i="2"/>
  <c r="F357" i="2" l="1"/>
  <c r="I357" i="2" s="1"/>
  <c r="C358" i="2" l="1"/>
  <c r="D358" i="2" l="1"/>
  <c r="F358" i="2" s="1"/>
  <c r="I358" i="2" s="1"/>
  <c r="G358" i="2"/>
  <c r="C359" i="2" l="1"/>
  <c r="D359" i="2" l="1"/>
  <c r="G359" i="2"/>
  <c r="F359" i="2"/>
  <c r="I359" i="2" s="1"/>
  <c r="C360" i="2" l="1"/>
  <c r="G360" i="2" s="1"/>
  <c r="D360" i="2" l="1"/>
  <c r="F360" i="2" s="1"/>
  <c r="I360" i="2" s="1"/>
  <c r="C361" i="2" l="1"/>
  <c r="D361" i="2" l="1"/>
  <c r="G361" i="2"/>
  <c r="F361" i="2" l="1"/>
  <c r="I361" i="2" s="1"/>
  <c r="C362" i="2" l="1"/>
  <c r="D362" i="2" l="1"/>
  <c r="G362" i="2"/>
  <c r="F362" i="2" l="1"/>
  <c r="I362" i="2" s="1"/>
  <c r="C363" i="2" l="1"/>
  <c r="J362" i="2" s="1"/>
  <c r="J7" i="2" l="1"/>
  <c r="E7" i="2" s="1"/>
  <c r="H7" i="2" s="1"/>
  <c r="J8" i="2"/>
  <c r="E8" i="2" s="1"/>
  <c r="H8" i="2" s="1"/>
  <c r="J9" i="2"/>
  <c r="E9" i="2" s="1"/>
  <c r="H9" i="2" s="1"/>
  <c r="J10" i="2"/>
  <c r="E10" i="2" s="1"/>
  <c r="H10" i="2" s="1"/>
  <c r="J11" i="2"/>
  <c r="E11" i="2" s="1"/>
  <c r="H11" i="2" s="1"/>
  <c r="J12" i="2"/>
  <c r="E12" i="2" s="1"/>
  <c r="H12" i="2" s="1"/>
  <c r="J14" i="2"/>
  <c r="E14" i="2" s="1"/>
  <c r="H14" i="2" s="1"/>
  <c r="J13" i="2"/>
  <c r="E13" i="2" s="1"/>
  <c r="H13" i="2" s="1"/>
  <c r="J15" i="2"/>
  <c r="E15" i="2" s="1"/>
  <c r="H15" i="2" s="1"/>
  <c r="J16" i="2"/>
  <c r="E16" i="2" s="1"/>
  <c r="H16" i="2" s="1"/>
  <c r="J17" i="2"/>
  <c r="E17" i="2" s="1"/>
  <c r="H17" i="2" s="1"/>
  <c r="J18" i="2"/>
  <c r="E18" i="2" s="1"/>
  <c r="H18" i="2" s="1"/>
  <c r="J19" i="2"/>
  <c r="E19" i="2" s="1"/>
  <c r="H19" i="2" s="1"/>
  <c r="J21" i="2"/>
  <c r="E21" i="2" s="1"/>
  <c r="H21" i="2" s="1"/>
  <c r="J20" i="2"/>
  <c r="E20" i="2" s="1"/>
  <c r="H20" i="2" s="1"/>
  <c r="J22" i="2"/>
  <c r="E22" i="2" s="1"/>
  <c r="H22" i="2" s="1"/>
  <c r="J23" i="2"/>
  <c r="E23" i="2" s="1"/>
  <c r="H23" i="2" s="1"/>
  <c r="J24" i="2"/>
  <c r="E24" i="2" s="1"/>
  <c r="H24" i="2" s="1"/>
  <c r="J25" i="2"/>
  <c r="E25" i="2" s="1"/>
  <c r="H25" i="2" s="1"/>
  <c r="J27" i="2"/>
  <c r="E27" i="2" s="1"/>
  <c r="H27" i="2" s="1"/>
  <c r="J26" i="2"/>
  <c r="E26" i="2" s="1"/>
  <c r="H26" i="2" s="1"/>
  <c r="J28" i="2"/>
  <c r="E28" i="2" s="1"/>
  <c r="H28" i="2" s="1"/>
  <c r="J29" i="2"/>
  <c r="E29" i="2" s="1"/>
  <c r="H29" i="2" s="1"/>
  <c r="J31" i="2"/>
  <c r="E31" i="2" s="1"/>
  <c r="H31" i="2" s="1"/>
  <c r="J30" i="2"/>
  <c r="E30" i="2" s="1"/>
  <c r="H30" i="2" s="1"/>
  <c r="J32" i="2"/>
  <c r="E32" i="2" s="1"/>
  <c r="H32" i="2" s="1"/>
  <c r="J33" i="2"/>
  <c r="E33" i="2" s="1"/>
  <c r="H33" i="2" s="1"/>
  <c r="J34" i="2"/>
  <c r="E34" i="2" s="1"/>
  <c r="H34" i="2" s="1"/>
  <c r="J36" i="2"/>
  <c r="E36" i="2" s="1"/>
  <c r="H36" i="2" s="1"/>
  <c r="J35" i="2"/>
  <c r="E35" i="2" s="1"/>
  <c r="H35" i="2" s="1"/>
  <c r="J37" i="2"/>
  <c r="E37" i="2" s="1"/>
  <c r="H37" i="2" s="1"/>
  <c r="J38" i="2"/>
  <c r="E38" i="2" s="1"/>
  <c r="H38" i="2" s="1"/>
  <c r="J39" i="2"/>
  <c r="E39" i="2" s="1"/>
  <c r="H39" i="2" s="1"/>
  <c r="J40" i="2"/>
  <c r="E40" i="2" s="1"/>
  <c r="H40" i="2" s="1"/>
  <c r="J42" i="2"/>
  <c r="E42" i="2" s="1"/>
  <c r="H42" i="2" s="1"/>
  <c r="J41" i="2"/>
  <c r="E41" i="2" s="1"/>
  <c r="H41" i="2" s="1"/>
  <c r="J43" i="2"/>
  <c r="E43" i="2" s="1"/>
  <c r="H43" i="2" s="1"/>
  <c r="J44" i="2"/>
  <c r="E44" i="2" s="1"/>
  <c r="H44" i="2" s="1"/>
  <c r="J45" i="2"/>
  <c r="E45" i="2" s="1"/>
  <c r="H45" i="2" s="1"/>
  <c r="J47" i="2"/>
  <c r="E47" i="2" s="1"/>
  <c r="H47" i="2" s="1"/>
  <c r="J46" i="2"/>
  <c r="E46" i="2" s="1"/>
  <c r="H46" i="2" s="1"/>
  <c r="J48" i="2"/>
  <c r="E48" i="2" s="1"/>
  <c r="H48" i="2" s="1"/>
  <c r="J50" i="2"/>
  <c r="E50" i="2" s="1"/>
  <c r="H50" i="2" s="1"/>
  <c r="J51" i="2"/>
  <c r="E51" i="2" s="1"/>
  <c r="H51" i="2" s="1"/>
  <c r="J49" i="2"/>
  <c r="E49" i="2" s="1"/>
  <c r="H49" i="2" s="1"/>
  <c r="J52" i="2"/>
  <c r="E52" i="2" s="1"/>
  <c r="H52" i="2" s="1"/>
  <c r="J53" i="2"/>
  <c r="E53" i="2" s="1"/>
  <c r="H53" i="2" s="1"/>
  <c r="J54" i="2"/>
  <c r="E54" i="2" s="1"/>
  <c r="H54" i="2" s="1"/>
  <c r="J56" i="2"/>
  <c r="E56" i="2" s="1"/>
  <c r="H56" i="2" s="1"/>
  <c r="J55" i="2"/>
  <c r="E55" i="2" s="1"/>
  <c r="H55" i="2" s="1"/>
  <c r="J57" i="2"/>
  <c r="E57" i="2" s="1"/>
  <c r="H57" i="2" s="1"/>
  <c r="J59" i="2"/>
  <c r="E59" i="2" s="1"/>
  <c r="H59" i="2" s="1"/>
  <c r="J58" i="2"/>
  <c r="E58" i="2" s="1"/>
  <c r="H58" i="2" s="1"/>
  <c r="J60" i="2"/>
  <c r="E60" i="2" s="1"/>
  <c r="H60" i="2" s="1"/>
  <c r="J62" i="2"/>
  <c r="E62" i="2" s="1"/>
  <c r="H62" i="2" s="1"/>
  <c r="J63" i="2"/>
  <c r="E63" i="2" s="1"/>
  <c r="H63" i="2" s="1"/>
  <c r="J61" i="2"/>
  <c r="E61" i="2" s="1"/>
  <c r="H61" i="2" s="1"/>
  <c r="J65" i="2"/>
  <c r="E65" i="2" s="1"/>
  <c r="H65" i="2" s="1"/>
  <c r="J64" i="2"/>
  <c r="E64" i="2" s="1"/>
  <c r="H64" i="2" s="1"/>
  <c r="J67" i="2"/>
  <c r="E67" i="2" s="1"/>
  <c r="H67" i="2" s="1"/>
  <c r="J66" i="2"/>
  <c r="E66" i="2" s="1"/>
  <c r="H66" i="2" s="1"/>
  <c r="J68" i="2"/>
  <c r="E68" i="2" s="1"/>
  <c r="H68" i="2" s="1"/>
  <c r="J69" i="2"/>
  <c r="E69" i="2" s="1"/>
  <c r="H69" i="2" s="1"/>
  <c r="J72" i="2"/>
  <c r="E72" i="2" s="1"/>
  <c r="H72" i="2" s="1"/>
  <c r="J71" i="2"/>
  <c r="E71" i="2" s="1"/>
  <c r="H71" i="2" s="1"/>
  <c r="J70" i="2"/>
  <c r="E70" i="2" s="1"/>
  <c r="H70" i="2" s="1"/>
  <c r="J73" i="2"/>
  <c r="E73" i="2" s="1"/>
  <c r="H73" i="2" s="1"/>
  <c r="J74" i="2"/>
  <c r="E74" i="2" s="1"/>
  <c r="H74" i="2" s="1"/>
  <c r="J75" i="2"/>
  <c r="E75" i="2" s="1"/>
  <c r="H75" i="2" s="1"/>
  <c r="J76" i="2"/>
  <c r="E76" i="2" s="1"/>
  <c r="H76" i="2" s="1"/>
  <c r="J77" i="2"/>
  <c r="E77" i="2" s="1"/>
  <c r="H77" i="2" s="1"/>
  <c r="J79" i="2"/>
  <c r="E79" i="2" s="1"/>
  <c r="H79" i="2" s="1"/>
  <c r="J78" i="2"/>
  <c r="E78" i="2" s="1"/>
  <c r="H78" i="2" s="1"/>
  <c r="J81" i="2"/>
  <c r="E81" i="2" s="1"/>
  <c r="H81" i="2" s="1"/>
  <c r="J80" i="2"/>
  <c r="E80" i="2" s="1"/>
  <c r="H80" i="2" s="1"/>
  <c r="J82" i="2"/>
  <c r="E82" i="2" s="1"/>
  <c r="H82" i="2" s="1"/>
  <c r="J84" i="2"/>
  <c r="E84" i="2" s="1"/>
  <c r="H84" i="2" s="1"/>
  <c r="J83" i="2"/>
  <c r="E83" i="2" s="1"/>
  <c r="H83" i="2" s="1"/>
  <c r="J85" i="2"/>
  <c r="E85" i="2" s="1"/>
  <c r="H85" i="2" s="1"/>
  <c r="J86" i="2"/>
  <c r="E86" i="2" s="1"/>
  <c r="H86" i="2" s="1"/>
  <c r="J88" i="2"/>
  <c r="E88" i="2" s="1"/>
  <c r="H88" i="2" s="1"/>
  <c r="J87" i="2"/>
  <c r="E87" i="2" s="1"/>
  <c r="H87" i="2" s="1"/>
  <c r="J89" i="2"/>
  <c r="E89" i="2" s="1"/>
  <c r="H89" i="2" s="1"/>
  <c r="J91" i="2"/>
  <c r="E91" i="2" s="1"/>
  <c r="H91" i="2" s="1"/>
  <c r="J90" i="2"/>
  <c r="E90" i="2" s="1"/>
  <c r="H90" i="2" s="1"/>
  <c r="J92" i="2"/>
  <c r="E92" i="2" s="1"/>
  <c r="H92" i="2" s="1"/>
  <c r="J94" i="2"/>
  <c r="E94" i="2" s="1"/>
  <c r="H94" i="2" s="1"/>
  <c r="J93" i="2"/>
  <c r="E93" i="2" s="1"/>
  <c r="H93" i="2" s="1"/>
  <c r="J95" i="2"/>
  <c r="E95" i="2" s="1"/>
  <c r="H95" i="2" s="1"/>
  <c r="J96" i="2"/>
  <c r="E96" i="2" s="1"/>
  <c r="H96" i="2" s="1"/>
  <c r="J97" i="2"/>
  <c r="E97" i="2" s="1"/>
  <c r="H97" i="2" s="1"/>
  <c r="J98" i="2"/>
  <c r="E98" i="2" s="1"/>
  <c r="H98" i="2" s="1"/>
  <c r="J99" i="2"/>
  <c r="E99" i="2" s="1"/>
  <c r="H99" i="2" s="1"/>
  <c r="J101" i="2"/>
  <c r="E101" i="2" s="1"/>
  <c r="H101" i="2" s="1"/>
  <c r="J100" i="2"/>
  <c r="E100" i="2" s="1"/>
  <c r="H100" i="2" s="1"/>
  <c r="J102" i="2"/>
  <c r="E102" i="2" s="1"/>
  <c r="H102" i="2" s="1"/>
  <c r="J104" i="2"/>
  <c r="E104" i="2" s="1"/>
  <c r="H104" i="2" s="1"/>
  <c r="J103" i="2"/>
  <c r="E103" i="2" s="1"/>
  <c r="H103" i="2" s="1"/>
  <c r="J105" i="2"/>
  <c r="E105" i="2" s="1"/>
  <c r="H105" i="2" s="1"/>
  <c r="J106" i="2"/>
  <c r="E106" i="2" s="1"/>
  <c r="H106" i="2" s="1"/>
  <c r="J107" i="2"/>
  <c r="E107" i="2" s="1"/>
  <c r="H107" i="2" s="1"/>
  <c r="J109" i="2"/>
  <c r="E109" i="2" s="1"/>
  <c r="H109" i="2" s="1"/>
  <c r="J108" i="2"/>
  <c r="E108" i="2" s="1"/>
  <c r="H108" i="2" s="1"/>
  <c r="J110" i="2"/>
  <c r="E110" i="2" s="1"/>
  <c r="H110" i="2" s="1"/>
  <c r="J112" i="2"/>
  <c r="E112" i="2" s="1"/>
  <c r="H112" i="2" s="1"/>
  <c r="J111" i="2"/>
  <c r="E111" i="2" s="1"/>
  <c r="H111" i="2" s="1"/>
  <c r="J113" i="2"/>
  <c r="E113" i="2" s="1"/>
  <c r="H113" i="2" s="1"/>
  <c r="J114" i="2"/>
  <c r="E114" i="2" s="1"/>
  <c r="H114" i="2" s="1"/>
  <c r="J115" i="2"/>
  <c r="E115" i="2" s="1"/>
  <c r="H115" i="2" s="1"/>
  <c r="J116" i="2"/>
  <c r="E116" i="2" s="1"/>
  <c r="H116" i="2" s="1"/>
  <c r="J118" i="2"/>
  <c r="E118" i="2" s="1"/>
  <c r="H118" i="2" s="1"/>
  <c r="J117" i="2"/>
  <c r="E117" i="2" s="1"/>
  <c r="H117" i="2" s="1"/>
  <c r="J119" i="2"/>
  <c r="E119" i="2" s="1"/>
  <c r="H119" i="2" s="1"/>
  <c r="J120" i="2"/>
  <c r="E120" i="2" s="1"/>
  <c r="H120" i="2" s="1"/>
  <c r="J121" i="2"/>
  <c r="E121" i="2" s="1"/>
  <c r="H121" i="2" s="1"/>
  <c r="J123" i="2"/>
  <c r="E123" i="2" s="1"/>
  <c r="H123" i="2" s="1"/>
  <c r="J122" i="2"/>
  <c r="E122" i="2" s="1"/>
  <c r="H122" i="2" s="1"/>
  <c r="J124" i="2"/>
  <c r="E124" i="2" s="1"/>
  <c r="H124" i="2" s="1"/>
  <c r="J126" i="2"/>
  <c r="E126" i="2" s="1"/>
  <c r="H126" i="2" s="1"/>
  <c r="J125" i="2"/>
  <c r="E125" i="2" s="1"/>
  <c r="H125" i="2" s="1"/>
  <c r="J127" i="2"/>
  <c r="E127" i="2" s="1"/>
  <c r="H127" i="2" s="1"/>
  <c r="J128" i="2"/>
  <c r="E128" i="2" s="1"/>
  <c r="H128" i="2" s="1"/>
  <c r="J130" i="2"/>
  <c r="E130" i="2" s="1"/>
  <c r="H130" i="2" s="1"/>
  <c r="J129" i="2"/>
  <c r="E129" i="2" s="1"/>
  <c r="H129" i="2" s="1"/>
  <c r="J131" i="2"/>
  <c r="E131" i="2" s="1"/>
  <c r="H131" i="2" s="1"/>
  <c r="J133" i="2"/>
  <c r="E133" i="2" s="1"/>
  <c r="H133" i="2" s="1"/>
  <c r="J132" i="2"/>
  <c r="E132" i="2" s="1"/>
  <c r="H132" i="2" s="1"/>
  <c r="J134" i="2"/>
  <c r="E134" i="2" s="1"/>
  <c r="H134" i="2" s="1"/>
  <c r="J136" i="2"/>
  <c r="E136" i="2" s="1"/>
  <c r="H136" i="2" s="1"/>
  <c r="J135" i="2"/>
  <c r="E135" i="2" s="1"/>
  <c r="H135" i="2" s="1"/>
  <c r="J137" i="2"/>
  <c r="E137" i="2" s="1"/>
  <c r="H137" i="2" s="1"/>
  <c r="J140" i="2"/>
  <c r="E140" i="2" s="1"/>
  <c r="H140" i="2" s="1"/>
  <c r="J138" i="2"/>
  <c r="E138" i="2" s="1"/>
  <c r="H138" i="2" s="1"/>
  <c r="J139" i="2"/>
  <c r="E139" i="2" s="1"/>
  <c r="H139" i="2" s="1"/>
  <c r="J141" i="2"/>
  <c r="E141" i="2" s="1"/>
  <c r="H141" i="2" s="1"/>
  <c r="J142" i="2"/>
  <c r="E142" i="2" s="1"/>
  <c r="H142" i="2" s="1"/>
  <c r="J143" i="2"/>
  <c r="E143" i="2" s="1"/>
  <c r="H143" i="2" s="1"/>
  <c r="J144" i="2"/>
  <c r="E144" i="2" s="1"/>
  <c r="H144" i="2" s="1"/>
  <c r="J145" i="2"/>
  <c r="E145" i="2" s="1"/>
  <c r="H145" i="2" s="1"/>
  <c r="J146" i="2"/>
  <c r="E146" i="2" s="1"/>
  <c r="H146" i="2" s="1"/>
  <c r="J147" i="2"/>
  <c r="E147" i="2" s="1"/>
  <c r="H147" i="2" s="1"/>
  <c r="J148" i="2"/>
  <c r="E148" i="2" s="1"/>
  <c r="H148" i="2" s="1"/>
  <c r="J150" i="2"/>
  <c r="E150" i="2" s="1"/>
  <c r="H150" i="2" s="1"/>
  <c r="J149" i="2"/>
  <c r="E149" i="2" s="1"/>
  <c r="H149" i="2" s="1"/>
  <c r="J151" i="2"/>
  <c r="E151" i="2" s="1"/>
  <c r="H151" i="2" s="1"/>
  <c r="J152" i="2"/>
  <c r="E152" i="2" s="1"/>
  <c r="H152" i="2" s="1"/>
  <c r="J153" i="2"/>
  <c r="E153" i="2" s="1"/>
  <c r="H153" i="2" s="1"/>
  <c r="J154" i="2"/>
  <c r="E154" i="2" s="1"/>
  <c r="H154" i="2" s="1"/>
  <c r="J155" i="2"/>
  <c r="E155" i="2" s="1"/>
  <c r="H155" i="2" s="1"/>
  <c r="J157" i="2"/>
  <c r="E157" i="2" s="1"/>
  <c r="H157" i="2" s="1"/>
  <c r="J158" i="2"/>
  <c r="E158" i="2" s="1"/>
  <c r="H158" i="2" s="1"/>
  <c r="J156" i="2"/>
  <c r="E156" i="2" s="1"/>
  <c r="H156" i="2" s="1"/>
  <c r="J160" i="2"/>
  <c r="E160" i="2" s="1"/>
  <c r="H160" i="2" s="1"/>
  <c r="J159" i="2"/>
  <c r="E159" i="2" s="1"/>
  <c r="H159" i="2" s="1"/>
  <c r="J161" i="2"/>
  <c r="E161" i="2" s="1"/>
  <c r="H161" i="2" s="1"/>
  <c r="J162" i="2"/>
  <c r="E162" i="2" s="1"/>
  <c r="H162" i="2" s="1"/>
  <c r="J164" i="2"/>
  <c r="E164" i="2" s="1"/>
  <c r="H164" i="2" s="1"/>
  <c r="J163" i="2"/>
  <c r="E163" i="2" s="1"/>
  <c r="H163" i="2" s="1"/>
  <c r="J165" i="2"/>
  <c r="E165" i="2" s="1"/>
  <c r="H165" i="2" s="1"/>
  <c r="J167" i="2"/>
  <c r="E167" i="2" s="1"/>
  <c r="H167" i="2" s="1"/>
  <c r="J166" i="2"/>
  <c r="E166" i="2" s="1"/>
  <c r="H166" i="2" s="1"/>
  <c r="J168" i="2"/>
  <c r="E168" i="2" s="1"/>
  <c r="H168" i="2" s="1"/>
  <c r="J169" i="2"/>
  <c r="E169" i="2" s="1"/>
  <c r="H169" i="2" s="1"/>
  <c r="J171" i="2"/>
  <c r="E171" i="2" s="1"/>
  <c r="H171" i="2" s="1"/>
  <c r="J170" i="2"/>
  <c r="E170" i="2" s="1"/>
  <c r="H170" i="2" s="1"/>
  <c r="J172" i="2"/>
  <c r="E172" i="2" s="1"/>
  <c r="H172" i="2" s="1"/>
  <c r="J173" i="2"/>
  <c r="E173" i="2" s="1"/>
  <c r="H173" i="2" s="1"/>
  <c r="J174" i="2"/>
  <c r="E174" i="2" s="1"/>
  <c r="H174" i="2" s="1"/>
  <c r="J175" i="2"/>
  <c r="E175" i="2" s="1"/>
  <c r="H175" i="2" s="1"/>
  <c r="J176" i="2"/>
  <c r="E176" i="2" s="1"/>
  <c r="H176" i="2" s="1"/>
  <c r="J178" i="2"/>
  <c r="E178" i="2" s="1"/>
  <c r="H178" i="2" s="1"/>
  <c r="J177" i="2"/>
  <c r="E177" i="2" s="1"/>
  <c r="H177" i="2" s="1"/>
  <c r="J179" i="2"/>
  <c r="E179" i="2" s="1"/>
  <c r="H179" i="2" s="1"/>
  <c r="J180" i="2"/>
  <c r="E180" i="2" s="1"/>
  <c r="H180" i="2" s="1"/>
  <c r="J181" i="2"/>
  <c r="E181" i="2" s="1"/>
  <c r="H181" i="2" s="1"/>
  <c r="J183" i="2"/>
  <c r="E183" i="2" s="1"/>
  <c r="H183" i="2" s="1"/>
  <c r="J182" i="2"/>
  <c r="E182" i="2" s="1"/>
  <c r="H182" i="2" s="1"/>
  <c r="J184" i="2"/>
  <c r="E184" i="2" s="1"/>
  <c r="H184" i="2" s="1"/>
  <c r="J185" i="2"/>
  <c r="E185" i="2" s="1"/>
  <c r="H185" i="2" s="1"/>
  <c r="J186" i="2"/>
  <c r="E186" i="2" s="1"/>
  <c r="H186" i="2" s="1"/>
  <c r="J187" i="2"/>
  <c r="E187" i="2" s="1"/>
  <c r="H187" i="2" s="1"/>
  <c r="J188" i="2"/>
  <c r="E188" i="2" s="1"/>
  <c r="H188" i="2" s="1"/>
  <c r="J189" i="2"/>
  <c r="E189" i="2" s="1"/>
  <c r="H189" i="2" s="1"/>
  <c r="J190" i="2"/>
  <c r="E190" i="2" s="1"/>
  <c r="H190" i="2" s="1"/>
  <c r="J191" i="2"/>
  <c r="E191" i="2" s="1"/>
  <c r="H191" i="2" s="1"/>
  <c r="J192" i="2"/>
  <c r="E192" i="2" s="1"/>
  <c r="H192" i="2" s="1"/>
  <c r="J193" i="2"/>
  <c r="E193" i="2" s="1"/>
  <c r="H193" i="2" s="1"/>
  <c r="J194" i="2"/>
  <c r="E194" i="2" s="1"/>
  <c r="H194" i="2" s="1"/>
  <c r="J195" i="2"/>
  <c r="E195" i="2" s="1"/>
  <c r="H195" i="2" s="1"/>
  <c r="J196" i="2"/>
  <c r="E196" i="2" s="1"/>
  <c r="H196" i="2" s="1"/>
  <c r="J198" i="2"/>
  <c r="E198" i="2" s="1"/>
  <c r="H198" i="2" s="1"/>
  <c r="J197" i="2"/>
  <c r="E197" i="2" s="1"/>
  <c r="H197" i="2" s="1"/>
  <c r="J199" i="2"/>
  <c r="E199" i="2" s="1"/>
  <c r="H199" i="2" s="1"/>
  <c r="J200" i="2"/>
  <c r="E200" i="2" s="1"/>
  <c r="H200" i="2" s="1"/>
  <c r="J201" i="2"/>
  <c r="E201" i="2" s="1"/>
  <c r="H201" i="2" s="1"/>
  <c r="J202" i="2"/>
  <c r="E202" i="2" s="1"/>
  <c r="H202" i="2" s="1"/>
  <c r="J203" i="2"/>
  <c r="E203" i="2" s="1"/>
  <c r="H203" i="2" s="1"/>
  <c r="J205" i="2"/>
  <c r="E205" i="2" s="1"/>
  <c r="H205" i="2" s="1"/>
  <c r="J204" i="2"/>
  <c r="E204" i="2" s="1"/>
  <c r="H204" i="2" s="1"/>
  <c r="J206" i="2"/>
  <c r="E206" i="2" s="1"/>
  <c r="H206" i="2" s="1"/>
  <c r="J207" i="2"/>
  <c r="E207" i="2" s="1"/>
  <c r="H207" i="2" s="1"/>
  <c r="J208" i="2"/>
  <c r="E208" i="2" s="1"/>
  <c r="H208" i="2" s="1"/>
  <c r="J210" i="2"/>
  <c r="E210" i="2" s="1"/>
  <c r="H210" i="2" s="1"/>
  <c r="J209" i="2"/>
  <c r="E209" i="2" s="1"/>
  <c r="H209" i="2" s="1"/>
  <c r="J213" i="2"/>
  <c r="E213" i="2" s="1"/>
  <c r="H213" i="2" s="1"/>
  <c r="J211" i="2"/>
  <c r="E211" i="2" s="1"/>
  <c r="H211" i="2" s="1"/>
  <c r="J212" i="2"/>
  <c r="E212" i="2" s="1"/>
  <c r="H212" i="2" s="1"/>
  <c r="J215" i="2"/>
  <c r="E215" i="2" s="1"/>
  <c r="H215" i="2" s="1"/>
  <c r="J214" i="2"/>
  <c r="E214" i="2" s="1"/>
  <c r="H214" i="2" s="1"/>
  <c r="J216" i="2"/>
  <c r="E216" i="2" s="1"/>
  <c r="H216" i="2" s="1"/>
  <c r="J217" i="2"/>
  <c r="E217" i="2" s="1"/>
  <c r="H217" i="2" s="1"/>
  <c r="J219" i="2"/>
  <c r="E219" i="2" s="1"/>
  <c r="H219" i="2" s="1"/>
  <c r="J218" i="2"/>
  <c r="E218" i="2" s="1"/>
  <c r="H218" i="2" s="1"/>
  <c r="J221" i="2"/>
  <c r="E221" i="2" s="1"/>
  <c r="H221" i="2" s="1"/>
  <c r="J220" i="2"/>
  <c r="E220" i="2" s="1"/>
  <c r="H220" i="2" s="1"/>
  <c r="J222" i="2"/>
  <c r="E222" i="2" s="1"/>
  <c r="H222" i="2" s="1"/>
  <c r="J223" i="2"/>
  <c r="E223" i="2" s="1"/>
  <c r="H223" i="2" s="1"/>
  <c r="J224" i="2"/>
  <c r="E224" i="2" s="1"/>
  <c r="H224" i="2" s="1"/>
  <c r="J226" i="2"/>
  <c r="E226" i="2" s="1"/>
  <c r="H226" i="2" s="1"/>
  <c r="J225" i="2"/>
  <c r="E225" i="2" s="1"/>
  <c r="H225" i="2" s="1"/>
  <c r="J227" i="2"/>
  <c r="E227" i="2" s="1"/>
  <c r="H227" i="2" s="1"/>
  <c r="J228" i="2"/>
  <c r="E228" i="2" s="1"/>
  <c r="H228" i="2" s="1"/>
  <c r="J229" i="2"/>
  <c r="E229" i="2" s="1"/>
  <c r="H229" i="2" s="1"/>
  <c r="J230" i="2"/>
  <c r="E230" i="2" s="1"/>
  <c r="H230" i="2" s="1"/>
  <c r="J231" i="2"/>
  <c r="E231" i="2" s="1"/>
  <c r="H231" i="2" s="1"/>
  <c r="J232" i="2"/>
  <c r="E232" i="2" s="1"/>
  <c r="H232" i="2" s="1"/>
  <c r="J233" i="2"/>
  <c r="E233" i="2" s="1"/>
  <c r="H233" i="2" s="1"/>
  <c r="J234" i="2"/>
  <c r="E234" i="2" s="1"/>
  <c r="H234" i="2" s="1"/>
  <c r="J235" i="2"/>
  <c r="E235" i="2" s="1"/>
  <c r="H235" i="2" s="1"/>
  <c r="J236" i="2"/>
  <c r="E236" i="2" s="1"/>
  <c r="H236" i="2" s="1"/>
  <c r="J237" i="2"/>
  <c r="E237" i="2" s="1"/>
  <c r="H237" i="2" s="1"/>
  <c r="J238" i="2"/>
  <c r="E238" i="2" s="1"/>
  <c r="H238" i="2" s="1"/>
  <c r="J239" i="2"/>
  <c r="E239" i="2" s="1"/>
  <c r="H239" i="2" s="1"/>
  <c r="J240" i="2"/>
  <c r="E240" i="2" s="1"/>
  <c r="H240" i="2" s="1"/>
  <c r="J241" i="2"/>
  <c r="E241" i="2" s="1"/>
  <c r="H241" i="2" s="1"/>
  <c r="J242" i="2"/>
  <c r="E242" i="2" s="1"/>
  <c r="H242" i="2" s="1"/>
  <c r="J245" i="2"/>
  <c r="E245" i="2" s="1"/>
  <c r="H245" i="2" s="1"/>
  <c r="J243" i="2"/>
  <c r="E243" i="2" s="1"/>
  <c r="H243" i="2" s="1"/>
  <c r="J244" i="2"/>
  <c r="E244" i="2" s="1"/>
  <c r="H244" i="2" s="1"/>
  <c r="J246" i="2"/>
  <c r="E246" i="2" s="1"/>
  <c r="H246" i="2" s="1"/>
  <c r="J247" i="2"/>
  <c r="E247" i="2" s="1"/>
  <c r="H247" i="2" s="1"/>
  <c r="J248" i="2"/>
  <c r="E248" i="2" s="1"/>
  <c r="H248" i="2" s="1"/>
  <c r="J249" i="2"/>
  <c r="E249" i="2" s="1"/>
  <c r="H249" i="2" s="1"/>
  <c r="J251" i="2"/>
  <c r="E251" i="2" s="1"/>
  <c r="H251" i="2" s="1"/>
  <c r="J250" i="2"/>
  <c r="E250" i="2" s="1"/>
  <c r="H250" i="2" s="1"/>
  <c r="J252" i="2"/>
  <c r="E252" i="2" s="1"/>
  <c r="H252" i="2" s="1"/>
  <c r="J253" i="2"/>
  <c r="E253" i="2" s="1"/>
  <c r="H253" i="2" s="1"/>
  <c r="J254" i="2"/>
  <c r="E254" i="2" s="1"/>
  <c r="H254" i="2" s="1"/>
  <c r="J255" i="2"/>
  <c r="E255" i="2" s="1"/>
  <c r="H255" i="2" s="1"/>
  <c r="J256" i="2"/>
  <c r="E256" i="2" s="1"/>
  <c r="H256" i="2" s="1"/>
  <c r="J257" i="2"/>
  <c r="E257" i="2" s="1"/>
  <c r="H257" i="2" s="1"/>
  <c r="J258" i="2"/>
  <c r="E258" i="2" s="1"/>
  <c r="H258" i="2" s="1"/>
  <c r="J259" i="2"/>
  <c r="E259" i="2" s="1"/>
  <c r="H259" i="2" s="1"/>
  <c r="J260" i="2"/>
  <c r="E260" i="2" s="1"/>
  <c r="H260" i="2" s="1"/>
  <c r="J262" i="2"/>
  <c r="E262" i="2" s="1"/>
  <c r="H262" i="2" s="1"/>
  <c r="J261" i="2"/>
  <c r="E261" i="2" s="1"/>
  <c r="H261" i="2" s="1"/>
  <c r="J263" i="2"/>
  <c r="E263" i="2" s="1"/>
  <c r="H263" i="2" s="1"/>
  <c r="J264" i="2"/>
  <c r="E264" i="2" s="1"/>
  <c r="H264" i="2" s="1"/>
  <c r="J266" i="2"/>
  <c r="E266" i="2" s="1"/>
  <c r="H266" i="2" s="1"/>
  <c r="J265" i="2"/>
  <c r="E265" i="2" s="1"/>
  <c r="H265" i="2" s="1"/>
  <c r="J267" i="2"/>
  <c r="E267" i="2" s="1"/>
  <c r="H267" i="2" s="1"/>
  <c r="J268" i="2"/>
  <c r="E268" i="2" s="1"/>
  <c r="H268" i="2" s="1"/>
  <c r="J269" i="2"/>
  <c r="E269" i="2" s="1"/>
  <c r="H269" i="2" s="1"/>
  <c r="J270" i="2"/>
  <c r="E270" i="2" s="1"/>
  <c r="H270" i="2" s="1"/>
  <c r="J271" i="2"/>
  <c r="E271" i="2" s="1"/>
  <c r="H271" i="2" s="1"/>
  <c r="J272" i="2"/>
  <c r="E272" i="2" s="1"/>
  <c r="H272" i="2" s="1"/>
  <c r="J274" i="2"/>
  <c r="E274" i="2" s="1"/>
  <c r="H274" i="2" s="1"/>
  <c r="J273" i="2"/>
  <c r="E273" i="2" s="1"/>
  <c r="H273" i="2" s="1"/>
  <c r="J275" i="2"/>
  <c r="E275" i="2" s="1"/>
  <c r="H275" i="2" s="1"/>
  <c r="J276" i="2"/>
  <c r="E276" i="2" s="1"/>
  <c r="H276" i="2" s="1"/>
  <c r="J277" i="2"/>
  <c r="E277" i="2" s="1"/>
  <c r="H277" i="2" s="1"/>
  <c r="J278" i="2"/>
  <c r="E278" i="2" s="1"/>
  <c r="H278" i="2" s="1"/>
  <c r="J279" i="2"/>
  <c r="E279" i="2" s="1"/>
  <c r="H279" i="2" s="1"/>
  <c r="J280" i="2"/>
  <c r="E280" i="2" s="1"/>
  <c r="H280" i="2" s="1"/>
  <c r="J281" i="2"/>
  <c r="E281" i="2" s="1"/>
  <c r="H281" i="2" s="1"/>
  <c r="J282" i="2"/>
  <c r="E282" i="2" s="1"/>
  <c r="H282" i="2" s="1"/>
  <c r="J283" i="2"/>
  <c r="E283" i="2" s="1"/>
  <c r="H283" i="2" s="1"/>
  <c r="J284" i="2"/>
  <c r="E284" i="2" s="1"/>
  <c r="H284" i="2" s="1"/>
  <c r="J286" i="2"/>
  <c r="E286" i="2" s="1"/>
  <c r="H286" i="2" s="1"/>
  <c r="J285" i="2"/>
  <c r="E285" i="2" s="1"/>
  <c r="H285" i="2" s="1"/>
  <c r="J287" i="2"/>
  <c r="E287" i="2" s="1"/>
  <c r="H287" i="2" s="1"/>
  <c r="J289" i="2"/>
  <c r="E289" i="2" s="1"/>
  <c r="H289" i="2" s="1"/>
  <c r="J288" i="2"/>
  <c r="E288" i="2" s="1"/>
  <c r="H288" i="2" s="1"/>
  <c r="J290" i="2"/>
  <c r="E290" i="2" s="1"/>
  <c r="H290" i="2" s="1"/>
  <c r="J291" i="2"/>
  <c r="E291" i="2" s="1"/>
  <c r="H291" i="2" s="1"/>
  <c r="J292" i="2"/>
  <c r="E292" i="2" s="1"/>
  <c r="H292" i="2" s="1"/>
  <c r="J293" i="2"/>
  <c r="E293" i="2" s="1"/>
  <c r="H293" i="2" s="1"/>
  <c r="J294" i="2"/>
  <c r="E294" i="2" s="1"/>
  <c r="H294" i="2" s="1"/>
  <c r="J295" i="2"/>
  <c r="E295" i="2" s="1"/>
  <c r="H295" i="2" s="1"/>
  <c r="J296" i="2"/>
  <c r="E296" i="2" s="1"/>
  <c r="H296" i="2" s="1"/>
  <c r="J297" i="2"/>
  <c r="E297" i="2" s="1"/>
  <c r="H297" i="2" s="1"/>
  <c r="J298" i="2"/>
  <c r="E298" i="2" s="1"/>
  <c r="H298" i="2" s="1"/>
  <c r="J300" i="2"/>
  <c r="E300" i="2" s="1"/>
  <c r="H300" i="2" s="1"/>
  <c r="J299" i="2"/>
  <c r="E299" i="2" s="1"/>
  <c r="H299" i="2" s="1"/>
  <c r="J301" i="2"/>
  <c r="E301" i="2" s="1"/>
  <c r="H301" i="2" s="1"/>
  <c r="J303" i="2"/>
  <c r="E303" i="2" s="1"/>
  <c r="H303" i="2" s="1"/>
  <c r="J302" i="2"/>
  <c r="E302" i="2" s="1"/>
  <c r="H302" i="2" s="1"/>
  <c r="J304" i="2"/>
  <c r="E304" i="2" s="1"/>
  <c r="H304" i="2" s="1"/>
  <c r="J305" i="2"/>
  <c r="E305" i="2" s="1"/>
  <c r="H305" i="2" s="1"/>
  <c r="J306" i="2"/>
  <c r="E306" i="2" s="1"/>
  <c r="H306" i="2" s="1"/>
  <c r="J309" i="2"/>
  <c r="E309" i="2" s="1"/>
  <c r="H309" i="2" s="1"/>
  <c r="J307" i="2"/>
  <c r="E307" i="2" s="1"/>
  <c r="H307" i="2" s="1"/>
  <c r="J308" i="2"/>
  <c r="E308" i="2" s="1"/>
  <c r="H308" i="2" s="1"/>
  <c r="J310" i="2"/>
  <c r="E310" i="2" s="1"/>
  <c r="H310" i="2" s="1"/>
  <c r="J312" i="2"/>
  <c r="E312" i="2" s="1"/>
  <c r="H312" i="2" s="1"/>
  <c r="J311" i="2"/>
  <c r="E311" i="2" s="1"/>
  <c r="H311" i="2" s="1"/>
  <c r="J313" i="2"/>
  <c r="E313" i="2" s="1"/>
  <c r="H313" i="2" s="1"/>
  <c r="J314" i="2"/>
  <c r="E314" i="2" s="1"/>
  <c r="H314" i="2" s="1"/>
  <c r="J316" i="2"/>
  <c r="E316" i="2" s="1"/>
  <c r="H316" i="2" s="1"/>
  <c r="J315" i="2"/>
  <c r="E315" i="2" s="1"/>
  <c r="H315" i="2" s="1"/>
  <c r="J317" i="2"/>
  <c r="E317" i="2" s="1"/>
  <c r="H317" i="2" s="1"/>
  <c r="J318" i="2"/>
  <c r="E318" i="2" s="1"/>
  <c r="H318" i="2" s="1"/>
  <c r="J319" i="2"/>
  <c r="E319" i="2" s="1"/>
  <c r="H319" i="2" s="1"/>
  <c r="J320" i="2"/>
  <c r="E320" i="2" s="1"/>
  <c r="H320" i="2" s="1"/>
  <c r="J321" i="2"/>
  <c r="E321" i="2" s="1"/>
  <c r="H321" i="2" s="1"/>
  <c r="J324" i="2"/>
  <c r="E324" i="2" s="1"/>
  <c r="H324" i="2" s="1"/>
  <c r="J322" i="2"/>
  <c r="E322" i="2" s="1"/>
  <c r="H322" i="2" s="1"/>
  <c r="J323" i="2"/>
  <c r="E323" i="2" s="1"/>
  <c r="H323" i="2" s="1"/>
  <c r="J325" i="2"/>
  <c r="E325" i="2" s="1"/>
  <c r="H325" i="2" s="1"/>
  <c r="J326" i="2"/>
  <c r="E326" i="2" s="1"/>
  <c r="H326" i="2" s="1"/>
  <c r="J327" i="2"/>
  <c r="E327" i="2" s="1"/>
  <c r="H327" i="2" s="1"/>
  <c r="J328" i="2"/>
  <c r="E328" i="2" s="1"/>
  <c r="H328" i="2" s="1"/>
  <c r="J329" i="2"/>
  <c r="E329" i="2" s="1"/>
  <c r="H329" i="2" s="1"/>
  <c r="J330" i="2"/>
  <c r="E330" i="2" s="1"/>
  <c r="H330" i="2" s="1"/>
  <c r="J331" i="2"/>
  <c r="E331" i="2" s="1"/>
  <c r="H331" i="2" s="1"/>
  <c r="J334" i="2"/>
  <c r="E334" i="2" s="1"/>
  <c r="H334" i="2" s="1"/>
  <c r="J332" i="2"/>
  <c r="E332" i="2" s="1"/>
  <c r="H332" i="2" s="1"/>
  <c r="J333" i="2"/>
  <c r="E333" i="2" s="1"/>
  <c r="H333" i="2" s="1"/>
  <c r="J335" i="2"/>
  <c r="E335" i="2" s="1"/>
  <c r="H335" i="2" s="1"/>
  <c r="J336" i="2"/>
  <c r="E336" i="2" s="1"/>
  <c r="H336" i="2" s="1"/>
  <c r="J337" i="2"/>
  <c r="E337" i="2" s="1"/>
  <c r="H337" i="2" s="1"/>
  <c r="J338" i="2"/>
  <c r="E338" i="2" s="1"/>
  <c r="H338" i="2" s="1"/>
  <c r="J339" i="2"/>
  <c r="E339" i="2" s="1"/>
  <c r="H339" i="2" s="1"/>
  <c r="J340" i="2"/>
  <c r="E340" i="2" s="1"/>
  <c r="H340" i="2" s="1"/>
  <c r="J341" i="2"/>
  <c r="E341" i="2" s="1"/>
  <c r="H341" i="2" s="1"/>
  <c r="J342" i="2"/>
  <c r="E342" i="2" s="1"/>
  <c r="H342" i="2" s="1"/>
  <c r="J343" i="2"/>
  <c r="E343" i="2" s="1"/>
  <c r="H343" i="2" s="1"/>
  <c r="J345" i="2"/>
  <c r="E345" i="2" s="1"/>
  <c r="H345" i="2" s="1"/>
  <c r="J344" i="2"/>
  <c r="E344" i="2" s="1"/>
  <c r="H344" i="2" s="1"/>
  <c r="J346" i="2"/>
  <c r="E346" i="2" s="1"/>
  <c r="H346" i="2" s="1"/>
  <c r="J347" i="2"/>
  <c r="E347" i="2" s="1"/>
  <c r="H347" i="2" s="1"/>
  <c r="J348" i="2"/>
  <c r="E348" i="2" s="1"/>
  <c r="H348" i="2" s="1"/>
  <c r="J350" i="2"/>
  <c r="E350" i="2" s="1"/>
  <c r="H350" i="2" s="1"/>
  <c r="J349" i="2"/>
  <c r="E349" i="2" s="1"/>
  <c r="H349" i="2" s="1"/>
  <c r="J351" i="2"/>
  <c r="E351" i="2" s="1"/>
  <c r="H351" i="2" s="1"/>
  <c r="J352" i="2"/>
  <c r="E352" i="2" s="1"/>
  <c r="H352" i="2" s="1"/>
  <c r="J353" i="2"/>
  <c r="E353" i="2" s="1"/>
  <c r="H353" i="2" s="1"/>
  <c r="J354" i="2"/>
  <c r="E354" i="2" s="1"/>
  <c r="H354" i="2" s="1"/>
  <c r="J355" i="2"/>
  <c r="E355" i="2" s="1"/>
  <c r="H355" i="2" s="1"/>
  <c r="J356" i="2"/>
  <c r="E356" i="2" s="1"/>
  <c r="H356" i="2" s="1"/>
  <c r="J357" i="2"/>
  <c r="E357" i="2" s="1"/>
  <c r="H357" i="2" s="1"/>
  <c r="J361" i="2"/>
  <c r="E361" i="2" s="1"/>
  <c r="H361" i="2" s="1"/>
  <c r="J359" i="2"/>
  <c r="E359" i="2" s="1"/>
  <c r="H359" i="2" s="1"/>
  <c r="J360" i="2"/>
  <c r="E360" i="2" s="1"/>
  <c r="H360" i="2" s="1"/>
  <c r="J358" i="2"/>
  <c r="E358" i="2" s="1"/>
  <c r="H358" i="2" s="1"/>
  <c r="J4" i="2"/>
  <c r="J5" i="2"/>
  <c r="E5" i="2" s="1"/>
  <c r="J6" i="2"/>
  <c r="E6" i="2" s="1"/>
  <c r="H6" i="2" s="1"/>
  <c r="D363" i="2"/>
  <c r="E362" i="2" s="1"/>
  <c r="H362" i="2" s="1"/>
  <c r="G363" i="2"/>
  <c r="H5" i="2" l="1"/>
  <c r="F363" i="2"/>
  <c r="I363" i="2" s="1"/>
  <c r="J363" i="2" s="1"/>
  <c r="E363" i="2" l="1"/>
  <c r="E7" i="1" l="1"/>
  <c r="E6" i="1"/>
  <c r="H363" i="2"/>
  <c r="E5" i="1" s="1"/>
</calcChain>
</file>

<file path=xl/sharedStrings.xml><?xml version="1.0" encoding="utf-8"?>
<sst xmlns="http://schemas.openxmlformats.org/spreadsheetml/2006/main" count="37" uniqueCount="37">
  <si>
    <t>PRÉSTAMO HIPOTECARIO</t>
  </si>
  <si>
    <t>CALCULADORA</t>
  </si>
  <si>
    <t>DETALLES DEL PRÉSTAMO</t>
  </si>
  <si>
    <t>Precio de compra</t>
  </si>
  <si>
    <t>Tasa de interés</t>
  </si>
  <si>
    <t>Duración del préstamo (en meses)</t>
  </si>
  <si>
    <t>Importe del préstamo</t>
  </si>
  <si>
    <t>Fecha de inicio del préstamo</t>
  </si>
  <si>
    <t>* Total de pagos mensuales = pagos del préstamo más pagos del impuesto de propiedad</t>
  </si>
  <si>
    <t>VALORES</t>
  </si>
  <si>
    <t>PAGO MENSUAL DEL PRÉSTAMO</t>
  </si>
  <si>
    <t>ESTADÍSTICAS CLAVE</t>
  </si>
  <si>
    <t>Pagos mensuales del préstamo</t>
  </si>
  <si>
    <t>Total de pagos mensuales*</t>
  </si>
  <si>
    <t>Total de pagos del préstamo</t>
  </si>
  <si>
    <t>Total de intereses pagados</t>
  </si>
  <si>
    <t>Importe del impuesto de propiedad mensual</t>
  </si>
  <si>
    <t>TOTALES</t>
  </si>
  <si>
    <t>AMORTIZACIÓN</t>
  </si>
  <si>
    <t>TABLA</t>
  </si>
  <si>
    <t>N.º</t>
  </si>
  <si>
    <t>pago
fecha</t>
  </si>
  <si>
    <t>inicial
saldo</t>
  </si>
  <si>
    <t>intereses</t>
  </si>
  <si>
    <t>principal</t>
  </si>
  <si>
    <t>propiedad
impuestos</t>
  </si>
  <si>
    <t>total
pagos</t>
  </si>
  <si>
    <t>cierre
saldo</t>
  </si>
  <si>
    <t>N.º
disponible</t>
  </si>
  <si>
    <t>Instrucciones:</t>
  </si>
  <si>
    <t>Los datos que debes llenar en la planilla son:</t>
  </si>
  <si>
    <t>Calculo de Hipoteca</t>
  </si>
  <si>
    <t>Al momento de hipotecar algún inmueble, es importante conocer todos los detalles de ese préstamo y cómo quedan las cuotas para así saber si es posible pagarlo y no poner en riesgo la propiedad. Está plantilla de excel te muestra cómo calcular la hipoteca de un inmueble, dependiendo del monto del préstamo, el porcentaje de interés y el valor de la propiedad.</t>
  </si>
  <si>
    <t>- En esta planilla es necesario llenar todos los datos solicitados de la columna izquierda: Precio de compra de la propiedad, la tasa de interés, el monto del préstamo y la fecha de inicio del préstamo.</t>
  </si>
  <si>
    <t>- Todos estos datos mencionados están llenos por defecto en la tabla, lo único deben hacer es cambiarse y el resto de los datos se cambiarán automáticamente.</t>
  </si>
  <si>
    <t>- En el caso de la celda que dice "fecha de inicio de préstamo" por defecto está colocado la fecha de hoy, pero puedes cambiarla sumando la cantidad de dias que prefieras.</t>
  </si>
  <si>
    <t xml:space="preserve">- En la siguiente hoja, que dice "Tabla de amortización" se muestra una tabla dónde se especifica el pago de cada mensualidad, hasta que se termine de pagar la totalidad del préstamo. Esta tabla se llenará automáticamente cuando se introduzcan los datos solicitados.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</si>
</sst>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quot;$&quot;#,##0;\-&quot;$&quot;#,##0"/>
    <numFmt numFmtId="165" formatCode="_-* #,##0_-;\-* #,##0_-;_-* &quot;-&quot;_-;_-@_-"/>
    <numFmt numFmtId="166" formatCode="0.0%"/>
    <numFmt numFmtId="167" formatCode="#,##0\ &quot;€&quot;"/>
    <numFmt numFmtId="168" formatCode="_-* #,##0\ &quot;€&quot;_-;\-* #,##0\ &quot;€&quot;_-;_-* &quot;-&quot;\ &quot;€&quot;_-;_-@_-"/>
    <numFmt numFmtId="169" formatCode="#,##0_ ;\-#,##0\ "/>
  </numFmts>
  <fonts count="28" x14ac:knownFonts="1">
    <font>
      <sz val="11"/>
      <color theme="1" tint="0.34998626667073579"/>
      <name val="Calibri"/>
      <family val="2"/>
      <scheme val="minor"/>
    </font>
    <font>
      <sz val="11"/>
      <color theme="1"/>
      <name val="Calibri"/>
      <family val="2"/>
      <scheme val="minor"/>
    </font>
    <font>
      <b/>
      <sz val="11"/>
      <color theme="3"/>
      <name val="Calibri"/>
      <family val="2"/>
      <scheme val="major"/>
    </font>
    <font>
      <sz val="20"/>
      <color theme="2"/>
      <name val="Calibri"/>
      <family val="2"/>
      <scheme val="major"/>
    </font>
    <font>
      <sz val="12"/>
      <color theme="2"/>
      <name val="Calibri"/>
      <family val="2"/>
      <scheme val="major"/>
    </font>
    <font>
      <sz val="10"/>
      <color theme="1" tint="0.34998626667073579"/>
      <name val="Calibri"/>
      <family val="2"/>
      <scheme val="minor"/>
    </font>
    <font>
      <sz val="20"/>
      <color theme="3" tint="9.9948118533890809E-2"/>
      <name val="Calibri"/>
      <family val="2"/>
      <scheme val="major"/>
    </font>
    <font>
      <sz val="11"/>
      <color theme="1" tint="0.34998626667073579"/>
      <name val="Calibri"/>
      <family val="2"/>
      <scheme val="minor"/>
    </font>
    <font>
      <sz val="11"/>
      <color theme="5" tint="-0.24994659260841701"/>
      <name val="Calibri"/>
      <family val="2"/>
      <scheme val="major"/>
    </font>
    <font>
      <b/>
      <u/>
      <sz val="11"/>
      <color theme="9" tint="-0.24994659260841701"/>
      <name val="Calibri"/>
      <family val="2"/>
      <scheme val="minor"/>
    </font>
    <font>
      <b/>
      <u/>
      <sz val="11"/>
      <color theme="5" tint="-0.24994659260841701"/>
      <name val="Calibri"/>
      <family val="2"/>
      <scheme val="minor"/>
    </font>
    <font>
      <i/>
      <sz val="11"/>
      <color theme="1" tint="0.34998626667073579"/>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20"/>
      <color theme="0"/>
      <name val="Calibri"/>
      <family val="2"/>
      <scheme val="major"/>
    </font>
    <font>
      <sz val="18"/>
      <name val="Trebuchet MS"/>
      <family val="2"/>
    </font>
    <font>
      <b/>
      <u/>
      <sz val="10"/>
      <name val="Trebuchet MS"/>
      <family val="2"/>
    </font>
    <font>
      <sz val="11"/>
      <color theme="9" tint="-0.249977111117893"/>
      <name val="Calibri"/>
      <family val="2"/>
      <scheme val="minor"/>
    </font>
    <font>
      <sz val="11"/>
      <color theme="9" tint="-0.249977111117893"/>
      <name val="Calibri"/>
      <family val="2"/>
      <scheme val="major"/>
    </font>
  </fonts>
  <fills count="41">
    <fill>
      <patternFill patternType="none"/>
    </fill>
    <fill>
      <patternFill patternType="gray125"/>
    </fill>
    <fill>
      <patternFill patternType="solid">
        <fgColor theme="4" tint="-0.499984740745262"/>
        <bgColor indexed="64"/>
      </patternFill>
    </fill>
    <fill>
      <patternFill patternType="solid">
        <fgColor theme="4" tint="0.39994506668294322"/>
        <bgColor indexed="64"/>
      </patternFill>
    </fill>
    <fill>
      <patternFill patternType="solid">
        <fgColor theme="5" tint="-0.2499465926084170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4" tint="0.79998168889431442"/>
        <bgColor indexed="64"/>
      </patternFill>
    </fill>
  </fills>
  <borders count="11">
    <border>
      <left/>
      <right/>
      <top/>
      <bottom/>
      <diagonal/>
    </border>
    <border>
      <left/>
      <right/>
      <top/>
      <bottom style="thin">
        <color theme="0" tint="-0.14996795556505021"/>
      </bottom>
      <diagonal/>
    </border>
    <border>
      <left/>
      <right/>
      <top/>
      <bottom style="thick">
        <color theme="0"/>
      </bottom>
      <diagonal/>
    </border>
    <border>
      <left style="thick">
        <color theme="0"/>
      </left>
      <right/>
      <top style="thick">
        <color theme="0"/>
      </top>
      <bottom/>
      <diagonal/>
    </border>
    <border>
      <left/>
      <right/>
      <top style="thick">
        <color theme="0"/>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alignment horizontal="left" wrapText="1" indent="1"/>
    </xf>
    <xf numFmtId="0" fontId="6" fillId="3" borderId="0" applyNumberFormat="0" applyAlignment="0" applyProtection="0"/>
    <xf numFmtId="0" fontId="4" fillId="4" borderId="4" applyNumberFormat="0" applyProtection="0">
      <alignment horizontal="left" vertical="center" wrapText="1" indent="1"/>
    </xf>
    <xf numFmtId="0" fontId="4" fillId="2" borderId="0" applyNumberFormat="0" applyAlignment="0" applyProtection="0"/>
    <xf numFmtId="0" fontId="8" fillId="0" borderId="1" applyFill="0" applyBorder="0" applyProtection="0">
      <alignment horizontal="right" indent="1"/>
    </xf>
    <xf numFmtId="0" fontId="2" fillId="0" borderId="0" applyNumberFormat="0" applyFill="0" applyBorder="0" applyAlignment="0" applyProtection="0"/>
    <xf numFmtId="0" fontId="10" fillId="0" borderId="0" applyNumberFormat="0" applyFill="0" applyProtection="0">
      <alignment horizontal="right"/>
    </xf>
    <xf numFmtId="0" fontId="9" fillId="0" borderId="0" applyNumberFormat="0" applyFill="0" applyAlignment="0" applyProtection="0"/>
    <xf numFmtId="14" fontId="7" fillId="0" borderId="0" applyFont="0" applyFill="0" applyBorder="0" applyAlignment="0">
      <alignment horizontal="left" indent="1"/>
    </xf>
    <xf numFmtId="0" fontId="4" fillId="4" borderId="0" applyFont="0" applyBorder="0">
      <alignment horizontal="center" wrapText="1"/>
      <protection locked="0"/>
    </xf>
    <xf numFmtId="0" fontId="11" fillId="0" borderId="0" applyNumberFormat="0" applyFill="0" applyBorder="0" applyProtection="0">
      <alignment wrapText="1"/>
    </xf>
    <xf numFmtId="0" fontId="7" fillId="0" borderId="3" applyNumberFormat="0" applyFont="0" applyFill="0" applyAlignment="0">
      <alignment wrapText="1"/>
    </xf>
    <xf numFmtId="167" fontId="3" fillId="2" borderId="0">
      <alignment horizontal="center" vertical="center"/>
    </xf>
    <xf numFmtId="165" fontId="7" fillId="0" borderId="0" applyFont="0" applyFill="0" applyBorder="0" applyProtection="0">
      <alignment horizontal="right" indent="1"/>
    </xf>
    <xf numFmtId="169" fontId="7" fillId="0" borderId="0" applyFont="0" applyFill="0" applyBorder="0" applyProtection="0">
      <alignment horizontal="center"/>
    </xf>
    <xf numFmtId="164" fontId="7" fillId="0" borderId="0" applyFont="0" applyFill="0" applyBorder="0" applyProtection="0">
      <alignment horizontal="right"/>
    </xf>
    <xf numFmtId="166" fontId="7" fillId="0" borderId="0" applyFont="0" applyFill="0" applyBorder="0" applyProtection="0">
      <alignment horizontal="right" indent="1"/>
    </xf>
    <xf numFmtId="168" fontId="7" fillId="0" borderId="0" applyFont="0" applyFill="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9" borderId="5" applyNumberFormat="0" applyAlignment="0" applyProtection="0"/>
    <xf numFmtId="0" fontId="16" fillId="10" borderId="6" applyNumberFormat="0" applyAlignment="0" applyProtection="0"/>
    <xf numFmtId="0" fontId="17" fillId="10" borderId="5" applyNumberFormat="0" applyAlignment="0" applyProtection="0"/>
    <xf numFmtId="0" fontId="18" fillId="0" borderId="7" applyNumberFormat="0" applyFill="0" applyAlignment="0" applyProtection="0"/>
    <xf numFmtId="0" fontId="19" fillId="11" borderId="8" applyNumberFormat="0" applyAlignment="0" applyProtection="0"/>
    <xf numFmtId="0" fontId="20" fillId="0" borderId="0" applyNumberFormat="0" applyFill="0" applyBorder="0" applyAlignment="0" applyProtection="0"/>
    <xf numFmtId="0" fontId="7" fillId="12" borderId="9" applyNumberFormat="0" applyFont="0" applyAlignment="0" applyProtection="0"/>
    <xf numFmtId="0" fontId="21" fillId="0" borderId="10" applyNumberFormat="0" applyFill="0" applyAlignment="0" applyProtection="0"/>
    <xf numFmtId="0" fontId="2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32">
    <xf numFmtId="0" fontId="0" fillId="0" borderId="0" xfId="0">
      <alignment horizontal="left" wrapText="1" indent="1"/>
    </xf>
    <xf numFmtId="0" fontId="5" fillId="0" borderId="0" xfId="0" applyFont="1" applyProtection="1">
      <alignment horizontal="left" wrapText="1" indent="1"/>
      <protection locked="0"/>
    </xf>
    <xf numFmtId="0" fontId="5" fillId="0" borderId="0" xfId="0" applyFont="1" applyAlignment="1" applyProtection="1">
      <alignment horizontal="center"/>
      <protection locked="0"/>
    </xf>
    <xf numFmtId="0" fontId="6" fillId="5" borderId="0" xfId="1" applyFill="1" applyProtection="1">
      <protection locked="0"/>
    </xf>
    <xf numFmtId="0" fontId="0" fillId="0" borderId="0" xfId="0" applyProtection="1">
      <alignment horizontal="left" wrapText="1" indent="1"/>
      <protection locked="0"/>
    </xf>
    <xf numFmtId="0" fontId="0" fillId="0" borderId="0" xfId="0" applyAlignment="1">
      <alignment vertical="top"/>
    </xf>
    <xf numFmtId="164" fontId="0" fillId="0" borderId="0" xfId="15" applyFont="1">
      <alignment horizontal="right"/>
    </xf>
    <xf numFmtId="169" fontId="7" fillId="0" borderId="0" xfId="14">
      <alignment horizontal="center"/>
    </xf>
    <xf numFmtId="169" fontId="0" fillId="0" borderId="0" xfId="14" applyFont="1">
      <alignment horizontal="center"/>
    </xf>
    <xf numFmtId="14" fontId="0" fillId="0" borderId="0" xfId="8" applyFont="1" applyAlignment="1">
      <alignment horizontal="left" wrapText="1" indent="1"/>
    </xf>
    <xf numFmtId="0" fontId="11" fillId="0" borderId="0" xfId="10" applyAlignment="1"/>
    <xf numFmtId="167" fontId="10" fillId="0" borderId="0" xfId="6" applyNumberFormat="1" applyFill="1" applyProtection="1">
      <alignment horizontal="right"/>
      <protection locked="0"/>
    </xf>
    <xf numFmtId="0" fontId="6" fillId="37" borderId="0" xfId="1" applyFill="1" applyAlignment="1">
      <alignment wrapText="1"/>
    </xf>
    <xf numFmtId="0" fontId="4" fillId="38" borderId="0" xfId="3" applyFill="1" applyAlignment="1" applyProtection="1">
      <alignment horizontal="center"/>
    </xf>
    <xf numFmtId="167" fontId="3" fillId="38" borderId="0" xfId="12" applyFill="1">
      <alignment horizontal="center" vertical="center"/>
    </xf>
    <xf numFmtId="0" fontId="6" fillId="38" borderId="0" xfId="1" applyFill="1" applyAlignment="1">
      <alignment horizontal="left" wrapText="1" indent="1"/>
    </xf>
    <xf numFmtId="0" fontId="4" fillId="39" borderId="4" xfId="2" applyFill="1">
      <alignment horizontal="left" vertical="center" wrapText="1" indent="1"/>
    </xf>
    <xf numFmtId="0" fontId="4" fillId="39" borderId="3" xfId="11" applyFont="1" applyFill="1" applyAlignment="1">
      <alignment horizontal="left" vertical="center" wrapText="1" indent="1"/>
    </xf>
    <xf numFmtId="0" fontId="23" fillId="39" borderId="0" xfId="1" applyNumberFormat="1" applyFont="1" applyFill="1" applyAlignment="1" applyProtection="1">
      <protection locked="0"/>
    </xf>
    <xf numFmtId="0" fontId="23" fillId="39" borderId="2" xfId="1" applyNumberFormat="1" applyFont="1" applyFill="1" applyBorder="1" applyAlignment="1" applyProtection="1">
      <alignment horizontal="left" vertical="top"/>
      <protection locked="0"/>
    </xf>
    <xf numFmtId="0" fontId="4" fillId="37" borderId="0" xfId="9" applyFill="1">
      <alignment horizontal="center" wrapText="1"/>
      <protection locked="0"/>
    </xf>
    <xf numFmtId="0" fontId="24" fillId="40" borderId="0" xfId="0" applyFont="1" applyFill="1" applyAlignment="1">
      <alignment horizontal="center"/>
    </xf>
    <xf numFmtId="0" fontId="0" fillId="0" borderId="0" xfId="0" applyAlignment="1"/>
    <xf numFmtId="0" fontId="0" fillId="0" borderId="0" xfId="0" applyAlignment="1">
      <alignment horizontal="left" wrapText="1"/>
    </xf>
    <xf numFmtId="0" fontId="25" fillId="0" borderId="0" xfId="0" applyFont="1" applyAlignment="1">
      <alignment horizontal="center" wrapText="1"/>
    </xf>
    <xf numFmtId="0" fontId="0" fillId="0" borderId="0" xfId="0" applyAlignment="1">
      <alignment horizontal="left" wrapText="1"/>
    </xf>
    <xf numFmtId="49" fontId="0" fillId="0" borderId="0" xfId="0" applyNumberFormat="1" applyAlignment="1">
      <alignment horizontal="left" wrapText="1"/>
    </xf>
    <xf numFmtId="164" fontId="26" fillId="0" borderId="0" xfId="15" applyFont="1" applyFill="1" applyBorder="1">
      <alignment horizontal="right"/>
    </xf>
    <xf numFmtId="166" fontId="26" fillId="0" borderId="0" xfId="16" applyFont="1" applyFill="1" applyBorder="1">
      <alignment horizontal="right" indent="1"/>
    </xf>
    <xf numFmtId="165" fontId="26" fillId="0" borderId="0" xfId="13" applyFont="1" applyFill="1" applyBorder="1">
      <alignment horizontal="right" indent="1"/>
    </xf>
    <xf numFmtId="14" fontId="27" fillId="0" borderId="0" xfId="8" applyFont="1" applyFill="1" applyBorder="1" applyAlignment="1">
      <alignment horizontal="right" indent="1"/>
    </xf>
    <xf numFmtId="164" fontId="26" fillId="0" borderId="0" xfId="15" applyFont="1">
      <alignment horizontal="right"/>
    </xf>
  </cellXfs>
  <cellStyles count="53">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Borde izquierdo de estadísticas clave" xfId="11" xr:uid="{00000000-0005-0000-0000-00000C000000}"/>
    <cellStyle name="Bueno" xfId="18" builtinId="26" customBuiltin="1"/>
    <cellStyle name="Cálculo" xfId="23" builtinId="22" customBuiltin="1"/>
    <cellStyle name="Celda de comprobación" xfId="25" builtinId="23" customBuiltin="1"/>
    <cellStyle name="Celda vinculada" xfId="24" builtinId="24" customBuiltin="1"/>
    <cellStyle name="Encabezado 1" xfId="2" builtinId="16" customBuiltin="1"/>
    <cellStyle name="Encabezado 4" xfId="5" builtinId="19" customBuiltin="1"/>
    <cellStyle name="Encabezado de tabla de amortización" xfId="9" xr:uid="{00000000-0005-0000-0000-000000000000}"/>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21" builtinId="20" customBuiltin="1"/>
    <cellStyle name="Fecha" xfId="8" xr:uid="{00000000-0005-0000-0000-000004000000}"/>
    <cellStyle name="Hipervínculo" xfId="6" builtinId="8" customBuiltin="1"/>
    <cellStyle name="Hipervínculo visitado" xfId="7" builtinId="9" customBuiltin="1"/>
    <cellStyle name="Incorrecto" xfId="19" builtinId="27" customBuiltin="1"/>
    <cellStyle name="Millares" xfId="13" builtinId="3" customBuiltin="1"/>
    <cellStyle name="Millares [0]" xfId="14" builtinId="6" customBuiltin="1"/>
    <cellStyle name="Moneda" xfId="15" builtinId="4" customBuiltin="1"/>
    <cellStyle name="Moneda [0]" xfId="17" builtinId="7" customBuiltin="1"/>
    <cellStyle name="Neutral" xfId="20" builtinId="28" customBuiltin="1"/>
    <cellStyle name="Normal" xfId="0" builtinId="0" customBuiltin="1"/>
    <cellStyle name="Notas" xfId="27" builtinId="10" customBuiltin="1"/>
    <cellStyle name="Pago mensual del préstamo" xfId="12" xr:uid="{00000000-0005-0000-0000-00000D000000}"/>
    <cellStyle name="Porcentaje" xfId="16" builtinId="5" customBuiltin="1"/>
    <cellStyle name="Salida" xfId="22" builtinId="21" customBuiltin="1"/>
    <cellStyle name="Texto de advertencia" xfId="26" builtinId="11" customBuiltin="1"/>
    <cellStyle name="Texto explicativo" xfId="10" builtinId="53" customBuiltin="1"/>
    <cellStyle name="Título" xfId="1" builtinId="15" customBuiltin="1"/>
    <cellStyle name="Título 2" xfId="3" builtinId="17" customBuiltin="1"/>
    <cellStyle name="Título 3" xfId="4" builtinId="18" customBuiltin="1"/>
    <cellStyle name="Total" xfId="28" builtinId="25" customBuiltin="1"/>
  </cellStyles>
  <dxfs count="21">
    <dxf>
      <font>
        <b val="0"/>
        <i val="0"/>
        <strike val="0"/>
        <condense val="0"/>
        <extend val="0"/>
        <outline val="0"/>
        <shadow val="0"/>
        <u val="none"/>
        <vertAlign val="baseline"/>
        <sz val="11"/>
        <color theme="9" tint="-0.249977111117893"/>
        <name val="Calibri"/>
        <family val="2"/>
        <scheme val="minor"/>
      </font>
    </dxf>
    <dxf>
      <font>
        <b val="0"/>
        <i val="0"/>
        <strike val="0"/>
        <condense val="0"/>
        <extend val="0"/>
        <outline val="0"/>
        <shadow val="0"/>
        <u val="none"/>
        <vertAlign val="baseline"/>
        <sz val="11"/>
        <color theme="9" tint="-0.249977111117893"/>
        <name val="Calibri"/>
        <family val="2"/>
        <scheme val="minor"/>
      </font>
      <fill>
        <patternFill patternType="none">
          <fgColor indexed="64"/>
          <bgColor indexed="65"/>
        </patternFill>
      </fill>
    </dxf>
    <dxf>
      <protection locked="0" hidden="0"/>
    </dxf>
    <dxf>
      <fill>
        <patternFill patternType="solid">
          <fgColor indexed="64"/>
          <bgColor theme="9" tint="-0.499984740745262"/>
        </patternFill>
      </fill>
    </dxf>
    <dxf>
      <fill>
        <patternFill patternType="solid">
          <fgColor indexed="64"/>
          <bgColor theme="9" tint="0.39997558519241921"/>
        </patternFill>
      </fill>
    </dxf>
    <dxf>
      <font>
        <color theme="0"/>
      </font>
      <fill>
        <patternFill patternType="none">
          <bgColor auto="1"/>
        </patternFill>
      </fill>
      <border>
        <left/>
        <right/>
        <top/>
        <bottom/>
        <vertical/>
        <horizontal/>
      </border>
    </dxf>
    <dxf>
      <numFmt numFmtId="169" formatCode="#,##0_ ;\-#,##0\ "/>
      <alignment horizontal="center"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protection locked="1" hidden="0"/>
    </dxf>
    <dxf>
      <numFmt numFmtId="0" formatCode="General"/>
      <alignment horizontal="center" vertical="bottom" textRotation="0" wrapText="0" indent="0" justifyLastLine="0" shrinkToFit="0" readingOrder="0"/>
    </dxf>
    <dxf>
      <protection locked="1" hidden="0"/>
    </dxf>
    <dxf>
      <protection locked="0" hidden="0"/>
    </dxf>
    <dxf>
      <font>
        <b val="0"/>
        <i val="0"/>
        <color theme="5" tint="-0.24994659260841701"/>
      </font>
      <border>
        <right style="thick">
          <color theme="0"/>
        </right>
      </border>
    </dxf>
    <dxf>
      <font>
        <b val="0"/>
        <i val="0"/>
        <color theme="5" tint="-0.24994659260841701"/>
      </font>
      <fill>
        <patternFill patternType="solid">
          <bgColor theme="2"/>
        </patternFill>
      </fill>
    </dxf>
    <dxf>
      <font>
        <b/>
        <i val="0"/>
        <color theme="0"/>
      </font>
      <fill>
        <patternFill>
          <bgColor theme="5" tint="-0.24994659260841701"/>
        </patternFill>
      </fill>
      <border>
        <left style="thick">
          <color theme="0"/>
        </left>
        <top style="thick">
          <color theme="0"/>
        </top>
      </border>
    </dxf>
    <dxf>
      <font>
        <b val="0"/>
        <i val="0"/>
        <color auto="1"/>
      </font>
      <fill>
        <patternFill patternType="solid">
          <bgColor theme="2"/>
        </patternFill>
      </fill>
      <border diagonalUp="0" diagonalDown="0">
        <left/>
        <right/>
        <top style="thick">
          <color theme="0"/>
        </top>
        <bottom style="thin">
          <color theme="0" tint="-0.14996795556505021"/>
        </bottom>
        <vertical/>
        <horizontal style="thin">
          <color theme="0" tint="-0.14996795556505021"/>
        </horizontal>
      </border>
    </dxf>
  </dxfs>
  <tableStyles count="1" defaultPivotStyle="PivotStyleLight16">
    <tableStyle name="Calculadora de hipoteca" pivot="0" count="4" xr9:uid="{00000000-0011-0000-FFFF-FFFF00000000}">
      <tableStyleElement type="wholeTable" dxfId="20"/>
      <tableStyleElement type="headerRow" dxfId="19"/>
      <tableStyleElement type="lastColumn" dxfId="18"/>
      <tableStyleElement type="secondColumnStripe"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DetallesDelPréstamo" displayName="DetallesDelPréstamo" ref="B3:E8" headerRowDxfId="3" totalsRowDxfId="2">
  <autoFilter ref="B3:E8" xr:uid="{00000000-0009-0000-0100-000005000000}">
    <filterColumn colId="0" hiddenButton="1"/>
    <filterColumn colId="1" hiddenButton="1"/>
    <filterColumn colId="2" hiddenButton="1"/>
    <filterColumn colId="3" hiddenButton="1"/>
  </autoFilter>
  <tableColumns count="4">
    <tableColumn id="1" xr3:uid="{00000000-0010-0000-0000-000001000000}" name="DETALLES DEL PRÉSTAMO" totalsRowLabel="Total"/>
    <tableColumn id="4" xr3:uid="{00000000-0010-0000-0000-000004000000}" name="VALORES" totalsRowFunction="count" dataDxfId="1" dataCellStyle="Moneda"/>
    <tableColumn id="2" xr3:uid="{00000000-0010-0000-0000-000002000000}" name="ESTADÍSTICAS CLAVE" totalsRowDxfId="16"/>
    <tableColumn id="3" xr3:uid="{00000000-0010-0000-0000-000003000000}" name="TOTALES" dataDxfId="0" dataCellStyle="Moneda"/>
  </tableColumns>
  <tableStyleInfo name="Calculadora de hipoteca" showFirstColumn="0" showLastColumn="1" showRowStripes="1" showColumnStripes="1"/>
  <extLst>
    <ext xmlns:x14="http://schemas.microsoft.com/office/spreadsheetml/2009/9/main" uri="{504A1905-F514-4f6f-8877-14C23A59335A}">
      <x14:table altTextSummary="Escribe los detalles del préstamo para generar estadísticas clave para los pagos mensuales del préstamo, el total de pagos mensuales, el total de pagos del préstamo y el total de intereses pagado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Amortización" displayName="Amortización" ref="B3:J363" headerRowDxfId="4" dataDxfId="15">
  <autoFilter ref="B3:J363" xr:uid="{00000000-0009-0000-0100-000001000000}"/>
  <tableColumns count="9">
    <tableColumn id="1" xr3:uid="{00000000-0010-0000-0100-000001000000}" name="N.º" totalsRowLabel="Total" totalsRowDxfId="14" dataCellStyle="Millares [0]">
      <calculatedColumnFormula>ROWS($B$4:B4)</calculatedColumnFormula>
    </tableColumn>
    <tableColumn id="2" xr3:uid="{00000000-0010-0000-0100-000002000000}" name="pago_x000a_fecha" totalsRowDxfId="13" dataCellStyle="Fecha">
      <calculatedColumnFormula>IF(ValoresIntroducidos,IF(Amortización[[#This Row],[N.º]]&lt;=DuraciónDelPréstamo,IF(ROW()-ROW(Amortización[[#Headers],[pago
fecha]])=1,InicioDelPréstamo,IF(I3&gt;0,EDATE(C3,1),"")),""),"")</calculatedColumnFormula>
    </tableColumn>
    <tableColumn id="3" xr3:uid="{00000000-0010-0000-0100-000003000000}" name="inicial_x000a_saldo" totalsRowDxfId="12" dataCellStyle="Moneda">
      <calculatedColumnFormula>IF(ROW()-ROW(Amortización[[#Headers],[inicial
saldo]])=1,CantidadPréstamo,IF(Amortización[[#This Row],[pago
fecha]]="",0,INDEX(Amortización[], ROW()-4,8)))</calculatedColumnFormula>
    </tableColumn>
    <tableColumn id="4" xr3:uid="{00000000-0010-0000-0100-000004000000}" name="intereses" totalsRowDxfId="11" dataCellStyle="Moneda">
      <calculatedColumnFormula>IF(ValoresIntroducidos,IF(ROW()-ROW(Amortización[[#Headers],[intereses]])=1,-IPMT(TasaDeIntereses/12,1,DuraciónDelPréstamo-ROWS($C$4:C4)+1,Amortización[[#This Row],[inicial
saldo]]),IFERROR(-IPMT(TasaDeIntereses/12,1,Amortización[[#This Row],[N.º
disponible]],D5),0)),0)</calculatedColumnFormula>
    </tableColumn>
    <tableColumn id="5" xr3:uid="{00000000-0010-0000-0100-000005000000}" name="principal" totalsRowDxfId="10" dataCellStyle="Moneda">
      <calculatedColumnFormula>IFERROR(IF(AND(ValoresIntroducidos,Amortización[[#This Row],[pago
fecha]]&lt;&gt;""),-PPMT(TasaDeIntereses/12,1,DuraciónDelPréstamo-ROWS($C$4:C4)+1,Amortización[[#This Row],[inicial
saldo]]),""),0)</calculatedColumnFormula>
    </tableColumn>
    <tableColumn id="7" xr3:uid="{00000000-0010-0000-0100-000007000000}" name="propiedad_x000a_impuestos" totalsRowDxfId="9" dataCellStyle="Moneda">
      <calculatedColumnFormula>IF(Amortización[[#This Row],[pago
fecha]]="",0,CantidadDelImpuestoDePropiedad)</calculatedColumnFormula>
    </tableColumn>
    <tableColumn id="9" xr3:uid="{00000000-0010-0000-0100-000009000000}" name="total_x000a_pagos" totalsRowDxfId="8" dataCellStyle="Moneda">
      <calculatedColumnFormula>IF(Amortización[[#This Row],[pago
fecha]]="",0,Amortización[[#This Row],[intereses]]+Amortización[[#This Row],[principal]]+Amortización[[#This Row],[propiedad
impuestos]])</calculatedColumnFormula>
    </tableColumn>
    <tableColumn id="10" xr3:uid="{00000000-0010-0000-0100-00000A000000}" name="cierre_x000a_saldo" totalsRowDxfId="7" dataCellStyle="Moneda">
      <calculatedColumnFormula>IF(Amortización[[#This Row],[pago
fecha]]="",0,Amortización[[#This Row],[inicial
saldo]]-Amortización[[#This Row],[principal]])</calculatedColumnFormula>
    </tableColumn>
    <tableColumn id="11" xr3:uid="{00000000-0010-0000-0100-00000B000000}" name="N.º_x000a_disponible" totalsRowFunction="sum" totalsRowDxfId="6" dataCellStyle="Millares [0]">
      <calculatedColumnFormula>IF(Amortización[[#This Row],[cierre
saldo]]&gt;0,ÚltimaFila-ROW(),0)</calculatedColumnFormula>
    </tableColumn>
  </tableColumns>
  <tableStyleInfo name="Calculadora de hipoteca" showFirstColumn="0" showLastColumn="0" showRowStripes="1" showColumnStripes="0"/>
  <extLst>
    <ext xmlns:x14="http://schemas.microsoft.com/office/spreadsheetml/2009/9/main" uri="{504A1905-F514-4f6f-8877-14C23A59335A}">
      <x14:table altTextSummary="Cálculos de pagos del préstamo a lo largo del tiempo. Los pagos adicionales sugieren que se realizó un pago adicional de la misma cantidad mensual. Agrega una nueva fila y escribe la fecha de pago. Las columnas se actualizan automáticamente"/>
    </ext>
  </extLst>
</table>
</file>

<file path=xl/theme/theme1.xml><?xml version="1.0" encoding="utf-8"?>
<a:theme xmlns:a="http://schemas.openxmlformats.org/drawingml/2006/main" name="Office Theme">
  <a:themeElements>
    <a:clrScheme name="Custom 12">
      <a:dk1>
        <a:sysClr val="windowText" lastClr="000000"/>
      </a:dk1>
      <a:lt1>
        <a:sysClr val="window" lastClr="FFFFFF"/>
      </a:lt1>
      <a:dk2>
        <a:srgbClr val="051B20"/>
      </a:dk2>
      <a:lt2>
        <a:srgbClr val="F7F7F9"/>
      </a:lt2>
      <a:accent1>
        <a:srgbClr val="8FC356"/>
      </a:accent1>
      <a:accent2>
        <a:srgbClr val="1C8FA7"/>
      </a:accent2>
      <a:accent3>
        <a:srgbClr val="EAA158"/>
      </a:accent3>
      <a:accent4>
        <a:srgbClr val="F6655A"/>
      </a:accent4>
      <a:accent5>
        <a:srgbClr val="E1D780"/>
      </a:accent5>
      <a:accent6>
        <a:srgbClr val="95669E"/>
      </a:accent6>
      <a:hlink>
        <a:srgbClr val="6B9B37"/>
      </a:hlink>
      <a:folHlink>
        <a:srgbClr val="95669E"/>
      </a:folHlink>
    </a:clrScheme>
    <a:fontScheme name="Theme Fonts">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pageSetUpPr autoPageBreaks="0" fitToPage="1"/>
  </sheetPr>
  <dimension ref="A1:E10"/>
  <sheetViews>
    <sheetView showGridLines="0" topLeftCell="A2" zoomScaleNormal="100" workbookViewId="0">
      <selection activeCell="C9" sqref="C9"/>
    </sheetView>
  </sheetViews>
  <sheetFormatPr baseColWidth="10" defaultColWidth="8.85546875" defaultRowHeight="30" customHeight="1" x14ac:dyDescent="0.25"/>
  <cols>
    <col min="1" max="1" width="2.7109375" style="1" customWidth="1"/>
    <col min="2" max="2" width="44.85546875" style="2" customWidth="1"/>
    <col min="3" max="3" width="20.7109375" style="1" customWidth="1"/>
    <col min="4" max="4" width="44.85546875" style="1" customWidth="1"/>
    <col min="5" max="5" width="20.7109375" customWidth="1"/>
    <col min="6" max="16384" width="8.85546875" style="1"/>
  </cols>
  <sheetData>
    <row r="1" spans="1:5" ht="30" customHeight="1" x14ac:dyDescent="0.4">
      <c r="A1"/>
      <c r="B1" s="12" t="s">
        <v>0</v>
      </c>
      <c r="C1" s="12"/>
      <c r="D1" s="13" t="s">
        <v>10</v>
      </c>
      <c r="E1" s="15"/>
    </row>
    <row r="2" spans="1:5" ht="30" customHeight="1" thickBot="1" x14ac:dyDescent="0.45">
      <c r="A2"/>
      <c r="B2" s="12" t="s">
        <v>1</v>
      </c>
      <c r="C2" s="12"/>
      <c r="D2" s="14">
        <f>E4</f>
        <v>2951.6876821580659</v>
      </c>
      <c r="E2" s="15"/>
    </row>
    <row r="3" spans="1:5" ht="35.1" customHeight="1" thickTop="1" x14ac:dyDescent="0.25">
      <c r="A3"/>
      <c r="B3" s="16" t="s">
        <v>2</v>
      </c>
      <c r="C3" s="16" t="s">
        <v>9</v>
      </c>
      <c r="D3" s="17" t="s">
        <v>11</v>
      </c>
      <c r="E3" s="16" t="s">
        <v>17</v>
      </c>
    </row>
    <row r="4" spans="1:5" ht="30" customHeight="1" x14ac:dyDescent="0.25">
      <c r="B4" t="s">
        <v>3</v>
      </c>
      <c r="C4" s="27">
        <v>500000</v>
      </c>
      <c r="D4" t="s">
        <v>12</v>
      </c>
      <c r="E4" s="31">
        <f>IFERROR(PMT(TasaDeIntereses/12,DuraciónDelPréstamo,-CantidadPréstamo),0)</f>
        <v>2951.6876821580659</v>
      </c>
    </row>
    <row r="5" spans="1:5" ht="30" customHeight="1" x14ac:dyDescent="0.25">
      <c r="B5" t="s">
        <v>4</v>
      </c>
      <c r="C5" s="28">
        <v>0.05</v>
      </c>
      <c r="D5" t="s">
        <v>13</v>
      </c>
      <c r="E5" s="31">
        <f ca="1">IFERROR(IF(ValoresIntroducidos,SUM(pagos_totales),0),0)</f>
        <v>663676.22401917772</v>
      </c>
    </row>
    <row r="6" spans="1:5" ht="30" customHeight="1" x14ac:dyDescent="0.25">
      <c r="B6" t="s">
        <v>5</v>
      </c>
      <c r="C6" s="29">
        <v>200</v>
      </c>
      <c r="D6" t="s">
        <v>14</v>
      </c>
      <c r="E6" s="31">
        <f ca="1">IFERROR(IF(ValoresIntroducidos,SUM(pago_préstamo_total),0),0)</f>
        <v>588676.22401917807</v>
      </c>
    </row>
    <row r="7" spans="1:5" ht="30" customHeight="1" x14ac:dyDescent="0.25">
      <c r="B7" t="s">
        <v>6</v>
      </c>
      <c r="C7" s="27">
        <v>400000</v>
      </c>
      <c r="D7" t="s">
        <v>15</v>
      </c>
      <c r="E7" s="31">
        <f ca="1">IFERROR(IF(ValoresIntroducidos,SUM(intereses),0),0)</f>
        <v>188676.22401917764</v>
      </c>
    </row>
    <row r="8" spans="1:5" ht="30" customHeight="1" x14ac:dyDescent="0.25">
      <c r="B8" t="s">
        <v>7</v>
      </c>
      <c r="C8" s="30">
        <f ca="1">TODAY()</f>
        <v>44914</v>
      </c>
      <c r="D8" t="s">
        <v>16</v>
      </c>
      <c r="E8" s="31">
        <v>375</v>
      </c>
    </row>
    <row r="9" spans="1:5" customFormat="1" ht="30" customHeight="1" x14ac:dyDescent="0.25">
      <c r="B9" s="10" t="s">
        <v>8</v>
      </c>
      <c r="C9" s="10"/>
      <c r="D9" s="10"/>
      <c r="E9" s="10"/>
    </row>
    <row r="10" spans="1:5" ht="30" customHeight="1" x14ac:dyDescent="0.25">
      <c r="C10" s="11"/>
      <c r="D10" s="11"/>
      <c r="E10" s="1"/>
    </row>
  </sheetData>
  <sheetProtection insertRows="0" deleteRows="0" selectLockedCells="1"/>
  <mergeCells count="2">
    <mergeCell ref="B1:C1"/>
    <mergeCell ref="B2:C2"/>
  </mergeCells>
  <dataValidations xWindow="814" yWindow="404" count="15">
    <dataValidation type="whole" errorStyle="warning" allowBlank="1" showInputMessage="1" showErrorMessage="1" error="La duración máxima de un préstamo para esta calculadora es de 360 meses (30 años). Selecciona REINTENTAR para especificar un valor entre 1 y 360. Para salir, selecciona CANCELAR" prompt="Escribe la duración del préstamo (en meses). Los valores válidos están comprendidos entre 1 y 360 (30 años)" sqref="C6" xr:uid="{FCF40C43-BDD2-4889-8B0E-A6F21F500D2D}">
      <formula1>1</formula1>
      <formula2>360</formula2>
    </dataValidation>
    <dataValidation allowBlank="1" showInputMessage="1" showErrorMessage="1" prompt="La calculadora hipotecaria contiene los detalles del préstamo y calcula automáticamente las estadísticas clave para determinar el pago mensual total del préstamo. El enlace de navegación a la tabla de amortización está en la celda E10" sqref="A1" xr:uid="{00000000-0002-0000-0000-000001000000}"/>
    <dataValidation allowBlank="1" showInputMessage="1" showErrorMessage="1" prompt="Escribe el precio de compra en esta celda" sqref="C4" xr:uid="{CD530859-43ED-4F42-A5C4-99A205AA7891}"/>
    <dataValidation allowBlank="1" showInputMessage="1" showErrorMessage="1" prompt="Indica la tasa de interés en esta celda." sqref="C5" xr:uid="{90B0E354-2C53-4945-81CB-9AEBC6B79975}"/>
    <dataValidation allowBlank="1" showInputMessage="1" showErrorMessage="1" prompt="Indica el importe total del préstamo en esta celda." sqref="C7" xr:uid="{76788AA3-A5E2-4B26-869C-04BD5640ED4C}"/>
    <dataValidation allowBlank="1" showInputMessage="1" showErrorMessage="1" prompt="Indica la fecha de inicio del préstamo en esta celda." sqref="C8" xr:uid="{0461CB23-2264-4B07-AC94-0F2B36FC5315}"/>
    <dataValidation allowBlank="1" showInputMessage="1" showErrorMessage="1" prompt="Indica el monto del impuesto de propiedad mensual en esta celda" sqref="E8" xr:uid="{D1763336-3DF4-440C-964F-C6D7792D21A7}"/>
    <dataValidation allowBlank="1" showInputMessage="1" showErrorMessage="1" prompt="Los detalles del préstamo que se deben ingresar están en esta columna debajo de este encabezado" sqref="B3" xr:uid="{00000000-0002-0000-0000-000007000000}"/>
    <dataValidation allowBlank="1" showInputMessage="1" showErrorMessage="1" prompt="El pago mensual del préstamo se calcula automáticamente en esta celda" sqref="D2" xr:uid="{00000000-0002-0000-0000-000008000000}"/>
    <dataValidation allowBlank="1" showInputMessage="1" showErrorMessage="1" prompt="Escribe los valores de los detalles del préstamo en esta columna bajo este encabezado. Introduce el importe del impuesto de propiedad mensual en la celda E8" sqref="C3" xr:uid="{00000000-0002-0000-0000-000009000000}"/>
    <dataValidation allowBlank="1" showInputMessage="1" showErrorMessage="1" prompt="Las estadísticas clave del préstamo están en esta columna bajo este encabezado. Introduce el importe del impuesto de propiedad mensual en la celda E8" sqref="D3" xr:uid="{00000000-0002-0000-0000-00000A000000}"/>
    <dataValidation allowBlank="1" showInputMessage="1" showErrorMessage="1" prompt="El total en la columna con este encabezado se calcula automáticamente. Introduce el importe del impuesto de propiedad mensual en la celda E8" sqref="E3" xr:uid="{00000000-0002-0000-0000-00000B000000}"/>
    <dataValidation allowBlank="1" showInputMessage="1" showErrorMessage="1" prompt="El título de esta hoja de cálculo se muestra en esta celda y en la siguiente" sqref="B1:C1" xr:uid="{00000000-0002-0000-0000-00000C000000}"/>
    <dataValidation allowBlank="1" showInputMessage="1" showErrorMessage="1" prompt="El pago mensual del préstamo se calcula automáticamente abajo" sqref="D1" xr:uid="{00000000-0002-0000-0000-00000D000000}"/>
    <dataValidation allowBlank="1" showInputMessage="1" showErrorMessage="1" prompt="Esta nota se aplica a los pagos mensuales totales en la celda D5" sqref="B9" xr:uid="{00000000-0002-0000-0000-00000E000000}"/>
  </dataValidations>
  <printOptions horizontalCentered="1"/>
  <pageMargins left="0.25" right="0.25" top="0.75" bottom="0.75" header="0.3" footer="0.3"/>
  <pageSetup paperSize="9"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pageSetUpPr fitToPage="1"/>
  </sheetPr>
  <dimension ref="A1:J363"/>
  <sheetViews>
    <sheetView showGridLines="0" zoomScaleNormal="100" workbookViewId="0">
      <selection activeCell="B5" sqref="B5"/>
    </sheetView>
  </sheetViews>
  <sheetFormatPr baseColWidth="10" defaultColWidth="8.85546875" defaultRowHeight="15" x14ac:dyDescent="0.25"/>
  <cols>
    <col min="1" max="1" width="2.7109375" style="4" customWidth="1"/>
    <col min="2" max="2" width="9.140625" style="4" customWidth="1"/>
    <col min="3" max="3" width="14.28515625" style="4" customWidth="1"/>
    <col min="4" max="4" width="16.28515625" style="4" customWidth="1"/>
    <col min="5" max="5" width="14.28515625" style="4" customWidth="1"/>
    <col min="6" max="6" width="16.28515625" style="4" customWidth="1"/>
    <col min="7" max="7" width="15.7109375" style="4" customWidth="1"/>
    <col min="8" max="9" width="16.28515625" style="4" customWidth="1"/>
    <col min="10" max="10" width="15.7109375" style="4" customWidth="1"/>
    <col min="11" max="16384" width="8.85546875" style="4"/>
  </cols>
  <sheetData>
    <row r="1" spans="1:10" s="3" customFormat="1" ht="30" customHeight="1" x14ac:dyDescent="0.4">
      <c r="A1"/>
      <c r="B1" s="18" t="s">
        <v>18</v>
      </c>
      <c r="C1" s="18"/>
      <c r="D1" s="18"/>
      <c r="E1" s="18"/>
      <c r="F1" s="18"/>
      <c r="G1" s="18"/>
      <c r="H1" s="18"/>
      <c r="I1" s="18"/>
      <c r="J1" s="18"/>
    </row>
    <row r="2" spans="1:10" s="3" customFormat="1" ht="30" customHeight="1" thickBot="1" x14ac:dyDescent="0.45">
      <c r="A2" s="5"/>
      <c r="B2" s="19" t="s">
        <v>19</v>
      </c>
      <c r="C2" s="19"/>
      <c r="D2" s="19"/>
      <c r="E2" s="19"/>
      <c r="F2" s="19"/>
      <c r="G2" s="19"/>
      <c r="H2" s="19"/>
      <c r="I2" s="19"/>
      <c r="J2" s="19"/>
    </row>
    <row r="3" spans="1:10" ht="35.1" customHeight="1" thickTop="1" x14ac:dyDescent="0.25">
      <c r="B3" s="20" t="s">
        <v>20</v>
      </c>
      <c r="C3" s="20" t="s">
        <v>21</v>
      </c>
      <c r="D3" s="20" t="s">
        <v>22</v>
      </c>
      <c r="E3" s="20" t="s">
        <v>23</v>
      </c>
      <c r="F3" s="20" t="s">
        <v>24</v>
      </c>
      <c r="G3" s="20" t="s">
        <v>25</v>
      </c>
      <c r="H3" s="20" t="s">
        <v>26</v>
      </c>
      <c r="I3" s="20" t="s">
        <v>27</v>
      </c>
      <c r="J3" s="20" t="s">
        <v>28</v>
      </c>
    </row>
    <row r="4" spans="1:10" ht="15" customHeight="1" x14ac:dyDescent="0.25">
      <c r="B4" s="7">
        <f>ROWS($B$4:B4)</f>
        <v>1</v>
      </c>
      <c r="C4" s="9">
        <f ca="1">IF(ValoresIntroducidos,IF(Amortización[[#This Row],[N.º]]&lt;=DuraciónDelPréstamo,IF(ROW()-ROW(Amortización[[#Headers],[pago
fecha]])=1,InicioDelPréstamo,IF(I3&gt;0,EDATE(C3,1),"")),""),"")</f>
        <v>44914</v>
      </c>
      <c r="D4" s="6">
        <f>IF(ROW()-ROW(Amortización[[#Headers],[inicial
saldo]])=1,CantidadPréstamo,IF(Amortización[[#This Row],[pago
fecha]]="",0,INDEX(Amortización[], ROW()-4,8)))</f>
        <v>400000</v>
      </c>
      <c r="E4" s="6">
        <f ca="1">IF(ValoresIntroducidos,IF(ROW()-ROW(Amortización[[#Headers],[intereses]])=1,-IPMT(TasaDeIntereses/12,1,DuraciónDelPréstamo-ROWS($C$4:C4)+1,Amortización[[#This Row],[inicial
saldo]]),IFERROR(-IPMT(TasaDeIntereses/12,1,Amortización[[#This Row],[N.º
disponible]],D5),0)),0)</f>
        <v>1666.6666666666663</v>
      </c>
      <c r="F4" s="6">
        <f ca="1">IFERROR(IF(AND(ValoresIntroducidos,Amortización[[#This Row],[pago
fecha]]&lt;&gt;""),-PPMT(TasaDeIntereses/12,1,DuraciónDelPréstamo-ROWS($C$4:C4)+1,Amortización[[#This Row],[inicial
saldo]]),""),0)</f>
        <v>1285.0210154913993</v>
      </c>
      <c r="G4" s="6">
        <f ca="1">IF(Amortización[[#This Row],[pago
fecha]]="",0,CantidadDelImpuestoDePropiedad)</f>
        <v>375</v>
      </c>
      <c r="H4" s="6">
        <f ca="1">IF(Amortización[[#This Row],[pago
fecha]]="",0,Amortización[[#This Row],[intereses]]+Amortización[[#This Row],[principal]]+Amortización[[#This Row],[propiedad
impuestos]])</f>
        <v>3326.6876821580654</v>
      </c>
      <c r="I4" s="6">
        <f ca="1">IF(Amortización[[#This Row],[pago
fecha]]="",0,Amortización[[#This Row],[inicial
saldo]]-Amortización[[#This Row],[principal]])</f>
        <v>398714.97898450861</v>
      </c>
      <c r="J4" s="8">
        <f ca="1">IF(Amortización[[#This Row],[cierre
saldo]]&gt;0,ÚltimaFila-ROW(),0)</f>
        <v>199</v>
      </c>
    </row>
    <row r="5" spans="1:10" ht="15" customHeight="1" x14ac:dyDescent="0.25">
      <c r="B5" s="7">
        <f>ROWS($B$4:B5)</f>
        <v>2</v>
      </c>
      <c r="C5" s="9">
        <f ca="1">IF(ValoresIntroducidos,IF(Amortización[[#This Row],[N.º]]&lt;=DuraciónDelPréstamo,IF(ROW()-ROW(Amortización[[#Headers],[pago
fecha]])=1,InicioDelPréstamo,IF(I4&gt;0,EDATE(C4,1),"")),""),"")</f>
        <v>44945</v>
      </c>
      <c r="D5" s="6">
        <f ca="1">IF(ROW()-ROW(Amortización[[#Headers],[inicial
saldo]])=1,CantidadPréstamo,IF(Amortización[[#This Row],[pago
fecha]]="",0,INDEX(Amortización[], ROW()-4,8)))</f>
        <v>398714.97898450861</v>
      </c>
      <c r="E5" s="6">
        <f ca="1">IF(ValoresIntroducidos,IF(ROW()-ROW(Amortización[[#Headers],[intereses]])=1,-IPMT(TasaDeIntereses/12,1,DuraciónDelPréstamo-ROWS($C$4:C5)+1,Amortización[[#This Row],[inicial
saldo]]),IFERROR(-IPMT(TasaDeIntereses/12,1,Amortización[[#This Row],[N.º
disponible]],D6),0)),0)</f>
        <v>1655.9358488116084</v>
      </c>
      <c r="F5" s="6">
        <f ca="1">IFERROR(IF(AND(ValoresIntroducidos,Amortización[[#This Row],[pago
fecha]]&lt;&gt;""),-PPMT(TasaDeIntereses/12,1,DuraciónDelPréstamo-ROWS($C$4:C5)+1,Amortización[[#This Row],[inicial
saldo]]),""),0)</f>
        <v>1290.3752697226134</v>
      </c>
      <c r="G5" s="6">
        <f ca="1">IF(Amortización[[#This Row],[pago
fecha]]="",0,CantidadDelImpuestoDePropiedad)</f>
        <v>375</v>
      </c>
      <c r="H5" s="6">
        <f ca="1">IF(Amortización[[#This Row],[pago
fecha]]="",0,Amortización[[#This Row],[intereses]]+Amortización[[#This Row],[principal]]+Amortización[[#This Row],[propiedad
impuestos]])</f>
        <v>3321.3111185342218</v>
      </c>
      <c r="I5" s="6">
        <f ca="1">IF(Amortización[[#This Row],[pago
fecha]]="",0,Amortización[[#This Row],[inicial
saldo]]-Amortización[[#This Row],[principal]])</f>
        <v>397424.603714786</v>
      </c>
      <c r="J5" s="8">
        <f ca="1">IF(Amortización[[#This Row],[cierre
saldo]]&gt;0,ÚltimaFila-ROW(),0)</f>
        <v>198</v>
      </c>
    </row>
    <row r="6" spans="1:10" ht="15" customHeight="1" x14ac:dyDescent="0.25">
      <c r="B6" s="7">
        <f>ROWS($B$4:B6)</f>
        <v>3</v>
      </c>
      <c r="C6" s="9">
        <f ca="1">IF(ValoresIntroducidos,IF(Amortización[[#This Row],[N.º]]&lt;=DuraciónDelPréstamo,IF(ROW()-ROW(Amortización[[#Headers],[pago
fecha]])=1,InicioDelPréstamo,IF(I5&gt;0,EDATE(C5,1),"")),""),"")</f>
        <v>44976</v>
      </c>
      <c r="D6" s="6">
        <f ca="1">IF(ROW()-ROW(Amortización[[#Headers],[inicial
saldo]])=1,CantidadPréstamo,IF(Amortización[[#This Row],[pago
fecha]]="",0,INDEX(Amortización[], ROW()-4,8)))</f>
        <v>397424.603714786</v>
      </c>
      <c r="E6" s="6">
        <f ca="1">IF(ValoresIntroducidos,IF(ROW()-ROW(Amortización[[#Headers],[intereses]])=1,-IPMT(TasaDeIntereses/12,1,DuraciónDelPréstamo-ROWS($C$4:C6)+1,Amortización[[#This Row],[inicial
saldo]]),IFERROR(-IPMT(TasaDeIntereses/12,1,Amortización[[#This Row],[N.º
disponible]],D7),0)),0)</f>
        <v>1650.5368828393314</v>
      </c>
      <c r="F6" s="6">
        <f ca="1">IFERROR(IF(AND(ValoresIntroducidos,Amortización[[#This Row],[pago
fecha]]&lt;&gt;""),-PPMT(TasaDeIntereses/12,1,DuraciónDelPréstamo-ROWS($C$4:C6)+1,Amortización[[#This Row],[inicial
saldo]]),""),0)</f>
        <v>1295.7518333464582</v>
      </c>
      <c r="G6" s="6">
        <f ca="1">IF(Amortización[[#This Row],[pago
fecha]]="",0,CantidadDelImpuestoDePropiedad)</f>
        <v>375</v>
      </c>
      <c r="H6" s="6">
        <f ca="1">IF(Amortización[[#This Row],[pago
fecha]]="",0,Amortización[[#This Row],[intereses]]+Amortización[[#This Row],[principal]]+Amortización[[#This Row],[propiedad
impuestos]])</f>
        <v>3321.2887161857898</v>
      </c>
      <c r="I6" s="6">
        <f ca="1">IF(Amortización[[#This Row],[pago
fecha]]="",0,Amortización[[#This Row],[inicial
saldo]]-Amortización[[#This Row],[principal]])</f>
        <v>396128.85188143956</v>
      </c>
      <c r="J6" s="8">
        <f ca="1">IF(Amortización[[#This Row],[cierre
saldo]]&gt;0,ÚltimaFila-ROW(),0)</f>
        <v>197</v>
      </c>
    </row>
    <row r="7" spans="1:10" ht="15" customHeight="1" x14ac:dyDescent="0.25">
      <c r="B7" s="7">
        <f>ROWS($B$4:B7)</f>
        <v>4</v>
      </c>
      <c r="C7" s="9">
        <f ca="1">IF(ValoresIntroducidos,IF(Amortización[[#This Row],[N.º]]&lt;=DuraciónDelPréstamo,IF(ROW()-ROW(Amortización[[#Headers],[pago
fecha]])=1,InicioDelPréstamo,IF(I6&gt;0,EDATE(C6,1),"")),""),"")</f>
        <v>45004</v>
      </c>
      <c r="D7" s="6">
        <f ca="1">IF(ROW()-ROW(Amortización[[#Headers],[inicial
saldo]])=1,CantidadPréstamo,IF(Amortización[[#This Row],[pago
fecha]]="",0,INDEX(Amortización[], ROW()-4,8)))</f>
        <v>396128.85188143956</v>
      </c>
      <c r="E7" s="6">
        <f ca="1">IF(ValoresIntroducidos,IF(ROW()-ROW(Amortización[[#Headers],[intereses]])=1,-IPMT(TasaDeIntereses/12,1,DuraciónDelPréstamo-ROWS($C$4:C7)+1,Amortización[[#This Row],[inicial
saldo]]),IFERROR(-IPMT(TasaDeIntereses/12,1,Amortización[[#This Row],[N.º
disponible]],D8),0)),0)</f>
        <v>1645.1154211755033</v>
      </c>
      <c r="F7" s="6">
        <f ca="1">IFERROR(IF(AND(ValoresIntroducidos,Amortización[[#This Row],[pago
fecha]]&lt;&gt;""),-PPMT(TasaDeIntereses/12,1,DuraciónDelPréstamo-ROWS($C$4:C7)+1,Amortización[[#This Row],[inicial
saldo]]),""),0)</f>
        <v>1301.1507993187349</v>
      </c>
      <c r="G7" s="6">
        <f ca="1">IF(Amortización[[#This Row],[pago
fecha]]="",0,CantidadDelImpuestoDePropiedad)</f>
        <v>375</v>
      </c>
      <c r="H7" s="6">
        <f ca="1">IF(Amortización[[#This Row],[pago
fecha]]="",0,Amortización[[#This Row],[intereses]]+Amortización[[#This Row],[principal]]+Amortización[[#This Row],[propiedad
impuestos]])</f>
        <v>3321.266220494238</v>
      </c>
      <c r="I7" s="6">
        <f ca="1">IF(Amortización[[#This Row],[pago
fecha]]="",0,Amortización[[#This Row],[inicial
saldo]]-Amortización[[#This Row],[principal]])</f>
        <v>394827.70108212082</v>
      </c>
      <c r="J7" s="8">
        <f ca="1">IF(Amortización[[#This Row],[cierre
saldo]]&gt;0,ÚltimaFila-ROW(),0)</f>
        <v>196</v>
      </c>
    </row>
    <row r="8" spans="1:10" ht="15" customHeight="1" x14ac:dyDescent="0.25">
      <c r="B8" s="7">
        <f>ROWS($B$4:B8)</f>
        <v>5</v>
      </c>
      <c r="C8" s="9">
        <f ca="1">IF(ValoresIntroducidos,IF(Amortización[[#This Row],[N.º]]&lt;=DuraciónDelPréstamo,IF(ROW()-ROW(Amortización[[#Headers],[pago
fecha]])=1,InicioDelPréstamo,IF(I7&gt;0,EDATE(C7,1),"")),""),"")</f>
        <v>45035</v>
      </c>
      <c r="D8" s="6">
        <f ca="1">IF(ROW()-ROW(Amortización[[#Headers],[inicial
saldo]])=1,CantidadPréstamo,IF(Amortización[[#This Row],[pago
fecha]]="",0,INDEX(Amortización[], ROW()-4,8)))</f>
        <v>394827.70108212082</v>
      </c>
      <c r="E8" s="6">
        <f ca="1">IF(ValoresIntroducidos,IF(ROW()-ROW(Amortización[[#Headers],[intereses]])=1,-IPMT(TasaDeIntereses/12,1,DuraciónDelPréstamo-ROWS($C$4:C8)+1,Amortización[[#This Row],[inicial
saldo]]),IFERROR(-IPMT(TasaDeIntereses/12,1,Amortización[[#This Row],[N.º
disponible]],D9),0)),0)</f>
        <v>1639.6713700880759</v>
      </c>
      <c r="F8" s="6">
        <f ca="1">IFERROR(IF(AND(ValoresIntroducidos,Amortización[[#This Row],[pago
fecha]]&lt;&gt;""),-PPMT(TasaDeIntereses/12,1,DuraciónDelPréstamo-ROWS($C$4:C8)+1,Amortización[[#This Row],[inicial
saldo]]),""),0)</f>
        <v>1306.5722609825632</v>
      </c>
      <c r="G8" s="6">
        <f ca="1">IF(Amortización[[#This Row],[pago
fecha]]="",0,CantidadDelImpuestoDePropiedad)</f>
        <v>375</v>
      </c>
      <c r="H8" s="6">
        <f ca="1">IF(Amortización[[#This Row],[pago
fecha]]="",0,Amortización[[#This Row],[intereses]]+Amortización[[#This Row],[principal]]+Amortización[[#This Row],[propiedad
impuestos]])</f>
        <v>3321.2436310706389</v>
      </c>
      <c r="I8" s="6">
        <f ca="1">IF(Amortización[[#This Row],[pago
fecha]]="",0,Amortización[[#This Row],[inicial
saldo]]-Amortización[[#This Row],[principal]])</f>
        <v>393521.12882113823</v>
      </c>
      <c r="J8" s="8">
        <f ca="1">IF(Amortización[[#This Row],[cierre
saldo]]&gt;0,ÚltimaFila-ROW(),0)</f>
        <v>195</v>
      </c>
    </row>
    <row r="9" spans="1:10" ht="15" customHeight="1" x14ac:dyDescent="0.25">
      <c r="B9" s="7">
        <f>ROWS($B$4:B9)</f>
        <v>6</v>
      </c>
      <c r="C9" s="9">
        <f ca="1">IF(ValoresIntroducidos,IF(Amortización[[#This Row],[N.º]]&lt;=DuraciónDelPréstamo,IF(ROW()-ROW(Amortización[[#Headers],[pago
fecha]])=1,InicioDelPréstamo,IF(I8&gt;0,EDATE(C8,1),"")),""),"")</f>
        <v>45065</v>
      </c>
      <c r="D9" s="6">
        <f ca="1">IF(ROW()-ROW(Amortización[[#Headers],[inicial
saldo]])=1,CantidadPréstamo,IF(Amortización[[#This Row],[pago
fecha]]="",0,INDEX(Amortización[], ROW()-4,8)))</f>
        <v>393521.12882113823</v>
      </c>
      <c r="E9" s="6">
        <f ca="1">IF(ValoresIntroducidos,IF(ROW()-ROW(Amortización[[#Headers],[intereses]])=1,-IPMT(TasaDeIntereses/12,1,DuraciónDelPréstamo-ROWS($C$4:C9)+1,Amortización[[#This Row],[inicial
saldo]]),IFERROR(-IPMT(TasaDeIntereses/12,1,Amortización[[#This Row],[N.º
disponible]],D10),0)),0)</f>
        <v>1634.2046354544509</v>
      </c>
      <c r="F9" s="6">
        <f ca="1">IFERROR(IF(AND(ValoresIntroducidos,Amortización[[#This Row],[pago
fecha]]&lt;&gt;""),-PPMT(TasaDeIntereses/12,1,DuraciónDelPréstamo-ROWS($C$4:C9)+1,Amortización[[#This Row],[inicial
saldo]]),""),0)</f>
        <v>1312.0163120699904</v>
      </c>
      <c r="G9" s="6">
        <f ca="1">IF(Amortización[[#This Row],[pago
fecha]]="",0,CantidadDelImpuestoDePropiedad)</f>
        <v>375</v>
      </c>
      <c r="H9" s="6">
        <f ca="1">IF(Amortización[[#This Row],[pago
fecha]]="",0,Amortización[[#This Row],[intereses]]+Amortización[[#This Row],[principal]]+Amortización[[#This Row],[propiedad
impuestos]])</f>
        <v>3321.2209475244413</v>
      </c>
      <c r="I9" s="6">
        <f ca="1">IF(Amortización[[#This Row],[pago
fecha]]="",0,Amortización[[#This Row],[inicial
saldo]]-Amortización[[#This Row],[principal]])</f>
        <v>392209.11250906822</v>
      </c>
      <c r="J9" s="8">
        <f ca="1">IF(Amortización[[#This Row],[cierre
saldo]]&gt;0,ÚltimaFila-ROW(),0)</f>
        <v>194</v>
      </c>
    </row>
    <row r="10" spans="1:10" ht="15" customHeight="1" x14ac:dyDescent="0.25">
      <c r="B10" s="7">
        <f>ROWS($B$4:B10)</f>
        <v>7</v>
      </c>
      <c r="C10" s="9">
        <f ca="1">IF(ValoresIntroducidos,IF(Amortización[[#This Row],[N.º]]&lt;=DuraciónDelPréstamo,IF(ROW()-ROW(Amortización[[#Headers],[pago
fecha]])=1,InicioDelPréstamo,IF(I9&gt;0,EDATE(C9,1),"")),""),"")</f>
        <v>45096</v>
      </c>
      <c r="D10" s="6">
        <f ca="1">IF(ROW()-ROW(Amortización[[#Headers],[inicial
saldo]])=1,CantidadPréstamo,IF(Amortización[[#This Row],[pago
fecha]]="",0,INDEX(Amortización[], ROW()-4,8)))</f>
        <v>392209.11250906822</v>
      </c>
      <c r="E10" s="6">
        <f ca="1">IF(ValoresIntroducidos,IF(ROW()-ROW(Amortización[[#Headers],[intereses]])=1,-IPMT(TasaDeIntereses/12,1,DuraciónDelPréstamo-ROWS($C$4:C10)+1,Amortización[[#This Row],[inicial
saldo]]),IFERROR(-IPMT(TasaDeIntereses/12,1,Amortización[[#This Row],[N.º
disponible]],D11),0)),0)</f>
        <v>1628.7151227598524</v>
      </c>
      <c r="F10" s="6">
        <f ca="1">IFERROR(IF(AND(ValoresIntroducidos,Amortización[[#This Row],[pago
fecha]]&lt;&gt;""),-PPMT(TasaDeIntereses/12,1,DuraciónDelPréstamo-ROWS($C$4:C10)+1,Amortización[[#This Row],[inicial
saldo]]),""),0)</f>
        <v>1317.4830467036149</v>
      </c>
      <c r="G10" s="6">
        <f ca="1">IF(Amortización[[#This Row],[pago
fecha]]="",0,CantidadDelImpuestoDePropiedad)</f>
        <v>375</v>
      </c>
      <c r="H10" s="6">
        <f ca="1">IF(Amortización[[#This Row],[pago
fecha]]="",0,Amortización[[#This Row],[intereses]]+Amortización[[#This Row],[principal]]+Amortización[[#This Row],[propiedad
impuestos]])</f>
        <v>3321.1981694634674</v>
      </c>
      <c r="I10" s="6">
        <f ca="1">IF(Amortización[[#This Row],[pago
fecha]]="",0,Amortización[[#This Row],[inicial
saldo]]-Amortización[[#This Row],[principal]])</f>
        <v>390891.6294623646</v>
      </c>
      <c r="J10" s="8">
        <f ca="1">IF(Amortización[[#This Row],[cierre
saldo]]&gt;0,ÚltimaFila-ROW(),0)</f>
        <v>193</v>
      </c>
    </row>
    <row r="11" spans="1:10" ht="15" customHeight="1" x14ac:dyDescent="0.25">
      <c r="B11" s="7">
        <f>ROWS($B$4:B11)</f>
        <v>8</v>
      </c>
      <c r="C11" s="9">
        <f ca="1">IF(ValoresIntroducidos,IF(Amortización[[#This Row],[N.º]]&lt;=DuraciónDelPréstamo,IF(ROW()-ROW(Amortización[[#Headers],[pago
fecha]])=1,InicioDelPréstamo,IF(I10&gt;0,EDATE(C10,1),"")),""),"")</f>
        <v>45126</v>
      </c>
      <c r="D11" s="6">
        <f ca="1">IF(ROW()-ROW(Amortización[[#Headers],[inicial
saldo]])=1,CantidadPréstamo,IF(Amortización[[#This Row],[pago
fecha]]="",0,INDEX(Amortización[], ROW()-4,8)))</f>
        <v>390891.6294623646</v>
      </c>
      <c r="E11" s="6">
        <f ca="1">IF(ValoresIntroducidos,IF(ROW()-ROW(Amortización[[#Headers],[intereses]])=1,-IPMT(TasaDeIntereses/12,1,DuraciónDelPréstamo-ROWS($C$4:C11)+1,Amortización[[#This Row],[inicial
saldo]]),IFERROR(-IPMT(TasaDeIntereses/12,1,Amortización[[#This Row],[N.º
disponible]],D12),0)),0)</f>
        <v>1623.2027370956932</v>
      </c>
      <c r="F11" s="6">
        <f ca="1">IFERROR(IF(AND(ValoresIntroducidos,Amortización[[#This Row],[pago
fecha]]&lt;&gt;""),-PPMT(TasaDeIntereses/12,1,DuraciónDelPréstamo-ROWS($C$4:C11)+1,Amortización[[#This Row],[inicial
saldo]]),""),0)</f>
        <v>1322.9725593982134</v>
      </c>
      <c r="G11" s="6">
        <f ca="1">IF(Amortización[[#This Row],[pago
fecha]]="",0,CantidadDelImpuestoDePropiedad)</f>
        <v>375</v>
      </c>
      <c r="H11" s="6">
        <f ca="1">IF(Amortización[[#This Row],[pago
fecha]]="",0,Amortización[[#This Row],[intereses]]+Amortización[[#This Row],[principal]]+Amortización[[#This Row],[propiedad
impuestos]])</f>
        <v>3321.1752964939069</v>
      </c>
      <c r="I11" s="6">
        <f ca="1">IF(Amortización[[#This Row],[pago
fecha]]="",0,Amortización[[#This Row],[inicial
saldo]]-Amortización[[#This Row],[principal]])</f>
        <v>389568.65690296638</v>
      </c>
      <c r="J11" s="8">
        <f ca="1">IF(Amortización[[#This Row],[cierre
saldo]]&gt;0,ÚltimaFila-ROW(),0)</f>
        <v>192</v>
      </c>
    </row>
    <row r="12" spans="1:10" ht="15" customHeight="1" x14ac:dyDescent="0.25">
      <c r="B12" s="7">
        <f>ROWS($B$4:B12)</f>
        <v>9</v>
      </c>
      <c r="C12" s="9">
        <f ca="1">IF(ValoresIntroducidos,IF(Amortización[[#This Row],[N.º]]&lt;=DuraciónDelPréstamo,IF(ROW()-ROW(Amortización[[#Headers],[pago
fecha]])=1,InicioDelPréstamo,IF(I11&gt;0,EDATE(C11,1),"")),""),"")</f>
        <v>45157</v>
      </c>
      <c r="D12" s="6">
        <f ca="1">IF(ROW()-ROW(Amortización[[#Headers],[inicial
saldo]])=1,CantidadPréstamo,IF(Amortización[[#This Row],[pago
fecha]]="",0,INDEX(Amortización[], ROW()-4,8)))</f>
        <v>389568.65690296638</v>
      </c>
      <c r="E12" s="6">
        <f ca="1">IF(ValoresIntroducidos,IF(ROW()-ROW(Amortización[[#Headers],[intereses]])=1,-IPMT(TasaDeIntereses/12,1,DuraciónDelPréstamo-ROWS($C$4:C12)+1,Amortización[[#This Row],[inicial
saldo]]),IFERROR(-IPMT(TasaDeIntereses/12,1,Amortización[[#This Row],[N.º
disponible]],D13),0)),0)</f>
        <v>1617.6673831579333</v>
      </c>
      <c r="F12" s="6">
        <f ca="1">IFERROR(IF(AND(ValoresIntroducidos,Amortización[[#This Row],[pago
fecha]]&lt;&gt;""),-PPMT(TasaDeIntereses/12,1,DuraciónDelPréstamo-ROWS($C$4:C12)+1,Amortización[[#This Row],[inicial
saldo]]),""),0)</f>
        <v>1328.4849450623726</v>
      </c>
      <c r="G12" s="6">
        <f ca="1">IF(Amortización[[#This Row],[pago
fecha]]="",0,CantidadDelImpuestoDePropiedad)</f>
        <v>375</v>
      </c>
      <c r="H12" s="6">
        <f ca="1">IF(Amortización[[#This Row],[pago
fecha]]="",0,Amortización[[#This Row],[intereses]]+Amortización[[#This Row],[principal]]+Amortización[[#This Row],[propiedad
impuestos]])</f>
        <v>3321.1523282203061</v>
      </c>
      <c r="I12" s="6">
        <f ca="1">IF(Amortización[[#This Row],[pago
fecha]]="",0,Amortización[[#This Row],[inicial
saldo]]-Amortización[[#This Row],[principal]])</f>
        <v>388240.17195790401</v>
      </c>
      <c r="J12" s="8">
        <f ca="1">IF(Amortización[[#This Row],[cierre
saldo]]&gt;0,ÚltimaFila-ROW(),0)</f>
        <v>191</v>
      </c>
    </row>
    <row r="13" spans="1:10" ht="15" customHeight="1" x14ac:dyDescent="0.25">
      <c r="B13" s="7">
        <f>ROWS($B$4:B13)</f>
        <v>10</v>
      </c>
      <c r="C13" s="9">
        <f ca="1">IF(ValoresIntroducidos,IF(Amortización[[#This Row],[N.º]]&lt;=DuraciónDelPréstamo,IF(ROW()-ROW(Amortización[[#Headers],[pago
fecha]])=1,InicioDelPréstamo,IF(I12&gt;0,EDATE(C12,1),"")),""),"")</f>
        <v>45188</v>
      </c>
      <c r="D13" s="6">
        <f ca="1">IF(ROW()-ROW(Amortización[[#Headers],[inicial
saldo]])=1,CantidadPréstamo,IF(Amortización[[#This Row],[pago
fecha]]="",0,INDEX(Amortización[], ROW()-4,8)))</f>
        <v>388240.17195790401</v>
      </c>
      <c r="E13" s="6">
        <f ca="1">IF(ValoresIntroducidos,IF(ROW()-ROW(Amortización[[#Headers],[intereses]])=1,-IPMT(TasaDeIntereses/12,1,DuraciónDelPréstamo-ROWS($C$4:C13)+1,Amortización[[#This Row],[inicial
saldo]]),IFERROR(-IPMT(TasaDeIntereses/12,1,Amortización[[#This Row],[N.º
disponible]],D14),0)),0)</f>
        <v>1612.1089652454327</v>
      </c>
      <c r="F13" s="6">
        <f ca="1">IFERROR(IF(AND(ValoresIntroducidos,Amortización[[#This Row],[pago
fecha]]&lt;&gt;""),-PPMT(TasaDeIntereses/12,1,DuraciónDelPréstamo-ROWS($C$4:C13)+1,Amortización[[#This Row],[inicial
saldo]]),""),0)</f>
        <v>1334.0202990001324</v>
      </c>
      <c r="G13" s="6">
        <f ca="1">IF(Amortización[[#This Row],[pago
fecha]]="",0,CantidadDelImpuestoDePropiedad)</f>
        <v>375</v>
      </c>
      <c r="H13" s="6">
        <f ca="1">IF(Amortización[[#This Row],[pago
fecha]]="",0,Amortización[[#This Row],[intereses]]+Amortización[[#This Row],[principal]]+Amortización[[#This Row],[propiedad
impuestos]])</f>
        <v>3321.1292642455651</v>
      </c>
      <c r="I13" s="6">
        <f ca="1">IF(Amortización[[#This Row],[pago
fecha]]="",0,Amortización[[#This Row],[inicial
saldo]]-Amortización[[#This Row],[principal]])</f>
        <v>386906.15165890387</v>
      </c>
      <c r="J13" s="8">
        <f ca="1">IF(Amortización[[#This Row],[cierre
saldo]]&gt;0,ÚltimaFila-ROW(),0)</f>
        <v>190</v>
      </c>
    </row>
    <row r="14" spans="1:10" ht="15" customHeight="1" x14ac:dyDescent="0.25">
      <c r="B14" s="7">
        <f>ROWS($B$4:B14)</f>
        <v>11</v>
      </c>
      <c r="C14" s="9">
        <f ca="1">IF(ValoresIntroducidos,IF(Amortización[[#This Row],[N.º]]&lt;=DuraciónDelPréstamo,IF(ROW()-ROW(Amortización[[#Headers],[pago
fecha]])=1,InicioDelPréstamo,IF(I13&gt;0,EDATE(C13,1),"")),""),"")</f>
        <v>45218</v>
      </c>
      <c r="D14" s="6">
        <f ca="1">IF(ROW()-ROW(Amortización[[#Headers],[inicial
saldo]])=1,CantidadPréstamo,IF(Amortización[[#This Row],[pago
fecha]]="",0,INDEX(Amortización[], ROW()-4,8)))</f>
        <v>386906.15165890387</v>
      </c>
      <c r="E14" s="6">
        <f ca="1">IF(ValoresIntroducidos,IF(ROW()-ROW(Amortización[[#Headers],[intereses]])=1,-IPMT(TasaDeIntereses/12,1,DuraciónDelPréstamo-ROWS($C$4:C14)+1,Amortización[[#This Row],[inicial
saldo]]),IFERROR(-IPMT(TasaDeIntereses/12,1,Amortización[[#This Row],[N.º
disponible]],D15),0)),0)</f>
        <v>1606.5273872582966</v>
      </c>
      <c r="F14" s="6">
        <f ca="1">IFERROR(IF(AND(ValoresIntroducidos,Amortización[[#This Row],[pago
fecha]]&lt;&gt;""),-PPMT(TasaDeIntereses/12,1,DuraciónDelPréstamo-ROWS($C$4:C14)+1,Amortización[[#This Row],[inicial
saldo]]),""),0)</f>
        <v>1339.5787169126331</v>
      </c>
      <c r="G14" s="6">
        <f ca="1">IF(Amortización[[#This Row],[pago
fecha]]="",0,CantidadDelImpuestoDePropiedad)</f>
        <v>375</v>
      </c>
      <c r="H14" s="6">
        <f ca="1">IF(Amortización[[#This Row],[pago
fecha]]="",0,Amortización[[#This Row],[intereses]]+Amortización[[#This Row],[principal]]+Amortización[[#This Row],[propiedad
impuestos]])</f>
        <v>3321.1061041709299</v>
      </c>
      <c r="I14" s="6">
        <f ca="1">IF(Amortización[[#This Row],[pago
fecha]]="",0,Amortización[[#This Row],[inicial
saldo]]-Amortización[[#This Row],[principal]])</f>
        <v>385566.57294199121</v>
      </c>
      <c r="J14" s="8">
        <f ca="1">IF(Amortización[[#This Row],[cierre
saldo]]&gt;0,ÚltimaFila-ROW(),0)</f>
        <v>189</v>
      </c>
    </row>
    <row r="15" spans="1:10" ht="15" customHeight="1" x14ac:dyDescent="0.25">
      <c r="B15" s="7">
        <f>ROWS($B$4:B15)</f>
        <v>12</v>
      </c>
      <c r="C15" s="9">
        <f ca="1">IF(ValoresIntroducidos,IF(Amortización[[#This Row],[N.º]]&lt;=DuraciónDelPréstamo,IF(ROW()-ROW(Amortización[[#Headers],[pago
fecha]])=1,InicioDelPréstamo,IF(I14&gt;0,EDATE(C14,1),"")),""),"")</f>
        <v>45249</v>
      </c>
      <c r="D15" s="6">
        <f ca="1">IF(ROW()-ROW(Amortización[[#Headers],[inicial
saldo]])=1,CantidadPréstamo,IF(Amortización[[#This Row],[pago
fecha]]="",0,INDEX(Amortización[], ROW()-4,8)))</f>
        <v>385566.57294199121</v>
      </c>
      <c r="E15" s="6">
        <f ca="1">IF(ValoresIntroducidos,IF(ROW()-ROW(Amortización[[#Headers],[intereses]])=1,-IPMT(TasaDeIntereses/12,1,DuraciónDelPréstamo-ROWS($C$4:C15)+1,Amortización[[#This Row],[inicial
saldo]]),IFERROR(-IPMT(TasaDeIntereses/12,1,Amortización[[#This Row],[N.º
disponible]],D16),0)),0)</f>
        <v>1600.9225526962146</v>
      </c>
      <c r="F15" s="6">
        <f ca="1">IFERROR(IF(AND(ValoresIntroducidos,Amortización[[#This Row],[pago
fecha]]&lt;&gt;""),-PPMT(TasaDeIntereses/12,1,DuraciónDelPréstamo-ROWS($C$4:C15)+1,Amortización[[#This Row],[inicial
saldo]]),""),0)</f>
        <v>1345.160294899769</v>
      </c>
      <c r="G15" s="6">
        <f ca="1">IF(Amortización[[#This Row],[pago
fecha]]="",0,CantidadDelImpuestoDePropiedad)</f>
        <v>375</v>
      </c>
      <c r="H15" s="6">
        <f ca="1">IF(Amortización[[#This Row],[pago
fecha]]="",0,Amortización[[#This Row],[intereses]]+Amortización[[#This Row],[principal]]+Amortización[[#This Row],[propiedad
impuestos]])</f>
        <v>3321.0828475959834</v>
      </c>
      <c r="I15" s="6">
        <f ca="1">IF(Amortización[[#This Row],[pago
fecha]]="",0,Amortización[[#This Row],[inicial
saldo]]-Amortización[[#This Row],[principal]])</f>
        <v>384221.41264709143</v>
      </c>
      <c r="J15" s="8">
        <f ca="1">IF(Amortización[[#This Row],[cierre
saldo]]&gt;0,ÚltimaFila-ROW(),0)</f>
        <v>188</v>
      </c>
    </row>
    <row r="16" spans="1:10" ht="15" customHeight="1" x14ac:dyDescent="0.25">
      <c r="B16" s="7">
        <f>ROWS($B$4:B16)</f>
        <v>13</v>
      </c>
      <c r="C16" s="9">
        <f ca="1">IF(ValoresIntroducidos,IF(Amortización[[#This Row],[N.º]]&lt;=DuraciónDelPréstamo,IF(ROW()-ROW(Amortización[[#Headers],[pago
fecha]])=1,InicioDelPréstamo,IF(I15&gt;0,EDATE(C15,1),"")),""),"")</f>
        <v>45279</v>
      </c>
      <c r="D16" s="6">
        <f ca="1">IF(ROW()-ROW(Amortización[[#Headers],[inicial
saldo]])=1,CantidadPréstamo,IF(Amortización[[#This Row],[pago
fecha]]="",0,INDEX(Amortización[], ROW()-4,8)))</f>
        <v>384221.41264709143</v>
      </c>
      <c r="E16" s="6">
        <f ca="1">IF(ValoresIntroducidos,IF(ROW()-ROW(Amortización[[#Headers],[intereses]])=1,-IPMT(TasaDeIntereses/12,1,DuraciónDelPréstamo-ROWS($C$4:C16)+1,Amortización[[#This Row],[inicial
saldo]]),IFERROR(-IPMT(TasaDeIntereses/12,1,Amortización[[#This Row],[N.º
disponible]],D17),0)),0)</f>
        <v>1595.2943646567901</v>
      </c>
      <c r="F16" s="6">
        <f ca="1">IFERROR(IF(AND(ValoresIntroducidos,Amortización[[#This Row],[pago
fecha]]&lt;&gt;""),-PPMT(TasaDeIntereses/12,1,DuraciónDelPréstamo-ROWS($C$4:C16)+1,Amortización[[#This Row],[inicial
saldo]]),""),0)</f>
        <v>1350.7651294618513</v>
      </c>
      <c r="G16" s="6">
        <f ca="1">IF(Amortización[[#This Row],[pago
fecha]]="",0,CantidadDelImpuestoDePropiedad)</f>
        <v>375</v>
      </c>
      <c r="H16" s="6">
        <f ca="1">IF(Amortización[[#This Row],[pago
fecha]]="",0,Amortización[[#This Row],[intereses]]+Amortización[[#This Row],[principal]]+Amortización[[#This Row],[propiedad
impuestos]])</f>
        <v>3321.0594941186414</v>
      </c>
      <c r="I16" s="6">
        <f ca="1">IF(Amortización[[#This Row],[pago
fecha]]="",0,Amortización[[#This Row],[inicial
saldo]]-Amortización[[#This Row],[principal]])</f>
        <v>382870.64751762961</v>
      </c>
      <c r="J16" s="8">
        <f ca="1">IF(Amortización[[#This Row],[cierre
saldo]]&gt;0,ÚltimaFila-ROW(),0)</f>
        <v>187</v>
      </c>
    </row>
    <row r="17" spans="2:10" ht="15" customHeight="1" x14ac:dyDescent="0.25">
      <c r="B17" s="7">
        <f>ROWS($B$4:B17)</f>
        <v>14</v>
      </c>
      <c r="C17" s="9">
        <f ca="1">IF(ValoresIntroducidos,IF(Amortización[[#This Row],[N.º]]&lt;=DuraciónDelPréstamo,IF(ROW()-ROW(Amortización[[#Headers],[pago
fecha]])=1,InicioDelPréstamo,IF(I16&gt;0,EDATE(C16,1),"")),""),"")</f>
        <v>45310</v>
      </c>
      <c r="D17" s="6">
        <f ca="1">IF(ROW()-ROW(Amortización[[#Headers],[inicial
saldo]])=1,CantidadPréstamo,IF(Amortización[[#This Row],[pago
fecha]]="",0,INDEX(Amortización[], ROW()-4,8)))</f>
        <v>382870.64751762961</v>
      </c>
      <c r="E17" s="6">
        <f ca="1">IF(ValoresIntroducidos,IF(ROW()-ROW(Amortización[[#Headers],[intereses]])=1,-IPMT(TasaDeIntereses/12,1,DuraciónDelPréstamo-ROWS($C$4:C17)+1,Amortización[[#This Row],[inicial
saldo]]),IFERROR(-IPMT(TasaDeIntereses/12,1,Amortización[[#This Row],[N.º
disponible]],D18),0)),0)</f>
        <v>1589.6427258338679</v>
      </c>
      <c r="F17" s="6">
        <f ca="1">IFERROR(IF(AND(ValoresIntroducidos,Amortización[[#This Row],[pago
fecha]]&lt;&gt;""),-PPMT(TasaDeIntereses/12,1,DuraciónDelPréstamo-ROWS($C$4:C17)+1,Amortización[[#This Row],[inicial
saldo]]),""),0)</f>
        <v>1356.3933175012758</v>
      </c>
      <c r="G17" s="6">
        <f ca="1">IF(Amortización[[#This Row],[pago
fecha]]="",0,CantidadDelImpuestoDePropiedad)</f>
        <v>375</v>
      </c>
      <c r="H17" s="6">
        <f ca="1">IF(Amortización[[#This Row],[pago
fecha]]="",0,Amortización[[#This Row],[intereses]]+Amortización[[#This Row],[principal]]+Amortización[[#This Row],[propiedad
impuestos]])</f>
        <v>3321.0360433351434</v>
      </c>
      <c r="I17" s="6">
        <f ca="1">IF(Amortización[[#This Row],[pago
fecha]]="",0,Amortización[[#This Row],[inicial
saldo]]-Amortización[[#This Row],[principal]])</f>
        <v>381514.25420012831</v>
      </c>
      <c r="J17" s="8">
        <f ca="1">IF(Amortización[[#This Row],[cierre
saldo]]&gt;0,ÚltimaFila-ROW(),0)</f>
        <v>186</v>
      </c>
    </row>
    <row r="18" spans="2:10" ht="15" customHeight="1" x14ac:dyDescent="0.25">
      <c r="B18" s="7">
        <f>ROWS($B$4:B18)</f>
        <v>15</v>
      </c>
      <c r="C18" s="9">
        <f ca="1">IF(ValoresIntroducidos,IF(Amortización[[#This Row],[N.º]]&lt;=DuraciónDelPréstamo,IF(ROW()-ROW(Amortización[[#Headers],[pago
fecha]])=1,InicioDelPréstamo,IF(I17&gt;0,EDATE(C17,1),"")),""),"")</f>
        <v>45341</v>
      </c>
      <c r="D18" s="6">
        <f ca="1">IF(ROW()-ROW(Amortización[[#Headers],[inicial
saldo]])=1,CantidadPréstamo,IF(Amortización[[#This Row],[pago
fecha]]="",0,INDEX(Amortización[], ROW()-4,8)))</f>
        <v>381514.25420012831</v>
      </c>
      <c r="E18" s="6">
        <f ca="1">IF(ValoresIntroducidos,IF(ROW()-ROW(Amortización[[#Headers],[intereses]])=1,-IPMT(TasaDeIntereses/12,1,DuraciónDelPréstamo-ROWS($C$4:C18)+1,Amortización[[#This Row],[inicial
saldo]]),IFERROR(-IPMT(TasaDeIntereses/12,1,Amortización[[#This Row],[N.º
disponible]],D19),0)),0)</f>
        <v>1583.9675385158505</v>
      </c>
      <c r="F18" s="6">
        <f ca="1">IFERROR(IF(AND(ValoresIntroducidos,Amortización[[#This Row],[pago
fecha]]&lt;&gt;""),-PPMT(TasaDeIntereses/12,1,DuraciónDelPréstamo-ROWS($C$4:C18)+1,Amortización[[#This Row],[inicial
saldo]]),""),0)</f>
        <v>1362.0449563241978</v>
      </c>
      <c r="G18" s="6">
        <f ca="1">IF(Amortización[[#This Row],[pago
fecha]]="",0,CantidadDelImpuestoDePropiedad)</f>
        <v>375</v>
      </c>
      <c r="H18" s="6">
        <f ca="1">IF(Amortización[[#This Row],[pago
fecha]]="",0,Amortización[[#This Row],[intereses]]+Amortización[[#This Row],[principal]]+Amortización[[#This Row],[propiedad
impuestos]])</f>
        <v>3321.012494840048</v>
      </c>
      <c r="I18" s="6">
        <f ca="1">IF(Amortización[[#This Row],[pago
fecha]]="",0,Amortización[[#This Row],[inicial
saldo]]-Amortización[[#This Row],[principal]])</f>
        <v>380152.2092438041</v>
      </c>
      <c r="J18" s="8">
        <f ca="1">IF(Amortización[[#This Row],[cierre
saldo]]&gt;0,ÚltimaFila-ROW(),0)</f>
        <v>185</v>
      </c>
    </row>
    <row r="19" spans="2:10" ht="15" customHeight="1" x14ac:dyDescent="0.25">
      <c r="B19" s="7">
        <f>ROWS($B$4:B19)</f>
        <v>16</v>
      </c>
      <c r="C19" s="9">
        <f ca="1">IF(ValoresIntroducidos,IF(Amortización[[#This Row],[N.º]]&lt;=DuraciónDelPréstamo,IF(ROW()-ROW(Amortización[[#Headers],[pago
fecha]])=1,InicioDelPréstamo,IF(I18&gt;0,EDATE(C18,1),"")),""),"")</f>
        <v>45370</v>
      </c>
      <c r="D19" s="6">
        <f ca="1">IF(ROW()-ROW(Amortización[[#Headers],[inicial
saldo]])=1,CantidadPréstamo,IF(Amortización[[#This Row],[pago
fecha]]="",0,INDEX(Amortización[], ROW()-4,8)))</f>
        <v>380152.2092438041</v>
      </c>
      <c r="E19" s="6">
        <f ca="1">IF(ValoresIntroducidos,IF(ROW()-ROW(Amortización[[#Headers],[intereses]])=1,-IPMT(TasaDeIntereses/12,1,DuraciónDelPréstamo-ROWS($C$4:C19)+1,Amortización[[#This Row],[inicial
saldo]]),IFERROR(-IPMT(TasaDeIntereses/12,1,Amortización[[#This Row],[N.º
disponible]],D20),0)),0)</f>
        <v>1578.2687045840078</v>
      </c>
      <c r="F19" s="6">
        <f ca="1">IFERROR(IF(AND(ValoresIntroducidos,Amortización[[#This Row],[pago
fecha]]&lt;&gt;""),-PPMT(TasaDeIntereses/12,1,DuraciónDelPréstamo-ROWS($C$4:C19)+1,Amortización[[#This Row],[inicial
saldo]]),""),0)</f>
        <v>1367.7201436422154</v>
      </c>
      <c r="G19" s="6">
        <f ca="1">IF(Amortización[[#This Row],[pago
fecha]]="",0,CantidadDelImpuestoDePropiedad)</f>
        <v>375</v>
      </c>
      <c r="H19" s="6">
        <f ca="1">IF(Amortización[[#This Row],[pago
fecha]]="",0,Amortización[[#This Row],[intereses]]+Amortización[[#This Row],[principal]]+Amortización[[#This Row],[propiedad
impuestos]])</f>
        <v>3320.9888482262231</v>
      </c>
      <c r="I19" s="6">
        <f ca="1">IF(Amortización[[#This Row],[pago
fecha]]="",0,Amortización[[#This Row],[inicial
saldo]]-Amortización[[#This Row],[principal]])</f>
        <v>378784.48910016188</v>
      </c>
      <c r="J19" s="8">
        <f ca="1">IF(Amortización[[#This Row],[cierre
saldo]]&gt;0,ÚltimaFila-ROW(),0)</f>
        <v>184</v>
      </c>
    </row>
    <row r="20" spans="2:10" ht="15" customHeight="1" x14ac:dyDescent="0.25">
      <c r="B20" s="7">
        <f>ROWS($B$4:B20)</f>
        <v>17</v>
      </c>
      <c r="C20" s="9">
        <f ca="1">IF(ValoresIntroducidos,IF(Amortización[[#This Row],[N.º]]&lt;=DuraciónDelPréstamo,IF(ROW()-ROW(Amortización[[#Headers],[pago
fecha]])=1,InicioDelPréstamo,IF(I19&gt;0,EDATE(C19,1),"")),""),"")</f>
        <v>45401</v>
      </c>
      <c r="D20" s="6">
        <f ca="1">IF(ROW()-ROW(Amortización[[#Headers],[inicial
saldo]])=1,CantidadPréstamo,IF(Amortización[[#This Row],[pago
fecha]]="",0,INDEX(Amortización[], ROW()-4,8)))</f>
        <v>378784.48910016188</v>
      </c>
      <c r="E20" s="6">
        <f ca="1">IF(ValoresIntroducidos,IF(ROW()-ROW(Amortización[[#Headers],[intereses]])=1,-IPMT(TasaDeIntereses/12,1,DuraciónDelPréstamo-ROWS($C$4:C20)+1,Amortización[[#This Row],[inicial
saldo]]),IFERROR(-IPMT(TasaDeIntereses/12,1,Amortización[[#This Row],[N.º
disponible]],D21),0)),0)</f>
        <v>1572.5461255107828</v>
      </c>
      <c r="F20" s="6">
        <f ca="1">IFERROR(IF(AND(ValoresIntroducidos,Amortización[[#This Row],[pago
fecha]]&lt;&gt;""),-PPMT(TasaDeIntereses/12,1,DuraciónDelPréstamo-ROWS($C$4:C20)+1,Amortización[[#This Row],[inicial
saldo]]),""),0)</f>
        <v>1373.4189775740576</v>
      </c>
      <c r="G20" s="6">
        <f ca="1">IF(Amortización[[#This Row],[pago
fecha]]="",0,CantidadDelImpuestoDePropiedad)</f>
        <v>375</v>
      </c>
      <c r="H20" s="6">
        <f ca="1">IF(Amortización[[#This Row],[pago
fecha]]="",0,Amortización[[#This Row],[intereses]]+Amortización[[#This Row],[principal]]+Amortización[[#This Row],[propiedad
impuestos]])</f>
        <v>3320.9651030848404</v>
      </c>
      <c r="I20" s="6">
        <f ca="1">IF(Amortización[[#This Row],[pago
fecha]]="",0,Amortización[[#This Row],[inicial
saldo]]-Amortización[[#This Row],[principal]])</f>
        <v>377411.07012258784</v>
      </c>
      <c r="J20" s="8">
        <f ca="1">IF(Amortización[[#This Row],[cierre
saldo]]&gt;0,ÚltimaFila-ROW(),0)</f>
        <v>183</v>
      </c>
    </row>
    <row r="21" spans="2:10" ht="15" customHeight="1" x14ac:dyDescent="0.25">
      <c r="B21" s="7">
        <f>ROWS($B$4:B21)</f>
        <v>18</v>
      </c>
      <c r="C21" s="9">
        <f ca="1">IF(ValoresIntroducidos,IF(Amortización[[#This Row],[N.º]]&lt;=DuraciónDelPréstamo,IF(ROW()-ROW(Amortización[[#Headers],[pago
fecha]])=1,InicioDelPréstamo,IF(I20&gt;0,EDATE(C20,1),"")),""),"")</f>
        <v>45431</v>
      </c>
      <c r="D21" s="6">
        <f ca="1">IF(ROW()-ROW(Amortización[[#Headers],[inicial
saldo]])=1,CantidadPréstamo,IF(Amortización[[#This Row],[pago
fecha]]="",0,INDEX(Amortización[], ROW()-4,8)))</f>
        <v>377411.07012258784</v>
      </c>
      <c r="E21" s="6">
        <f ca="1">IF(ValoresIntroducidos,IF(ROW()-ROW(Amortización[[#Headers],[intereses]])=1,-IPMT(TasaDeIntereses/12,1,DuraciónDelPréstamo-ROWS($C$4:C21)+1,Amortización[[#This Row],[inicial
saldo]]),IFERROR(-IPMT(TasaDeIntereses/12,1,Amortización[[#This Row],[N.º
disponible]],D22),0)),0)</f>
        <v>1566.7997023580858</v>
      </c>
      <c r="F21" s="6">
        <f ca="1">IFERROR(IF(AND(ValoresIntroducidos,Amortización[[#This Row],[pago
fecha]]&lt;&gt;""),-PPMT(TasaDeIntereses/12,1,DuraciónDelPréstamo-ROWS($C$4:C21)+1,Amortización[[#This Row],[inicial
saldo]]),""),0)</f>
        <v>1379.1415566472829</v>
      </c>
      <c r="G21" s="6">
        <f ca="1">IF(Amortización[[#This Row],[pago
fecha]]="",0,CantidadDelImpuestoDePropiedad)</f>
        <v>375</v>
      </c>
      <c r="H21" s="6">
        <f ca="1">IF(Amortización[[#This Row],[pago
fecha]]="",0,Amortización[[#This Row],[intereses]]+Amortización[[#This Row],[principal]]+Amortización[[#This Row],[propiedad
impuestos]])</f>
        <v>3320.9412590053689</v>
      </c>
      <c r="I21" s="6">
        <f ca="1">IF(Amortización[[#This Row],[pago
fecha]]="",0,Amortización[[#This Row],[inicial
saldo]]-Amortización[[#This Row],[principal]])</f>
        <v>376031.92856594059</v>
      </c>
      <c r="J21" s="8">
        <f ca="1">IF(Amortización[[#This Row],[cierre
saldo]]&gt;0,ÚltimaFila-ROW(),0)</f>
        <v>182</v>
      </c>
    </row>
    <row r="22" spans="2:10" ht="15" customHeight="1" x14ac:dyDescent="0.25">
      <c r="B22" s="7">
        <f>ROWS($B$4:B22)</f>
        <v>19</v>
      </c>
      <c r="C22" s="9">
        <f ca="1">IF(ValoresIntroducidos,IF(Amortización[[#This Row],[N.º]]&lt;=DuraciónDelPréstamo,IF(ROW()-ROW(Amortización[[#Headers],[pago
fecha]])=1,InicioDelPréstamo,IF(I21&gt;0,EDATE(C21,1),"")),""),"")</f>
        <v>45462</v>
      </c>
      <c r="D22" s="6">
        <f ca="1">IF(ROW()-ROW(Amortización[[#Headers],[inicial
saldo]])=1,CantidadPréstamo,IF(Amortización[[#This Row],[pago
fecha]]="",0,INDEX(Amortización[], ROW()-4,8)))</f>
        <v>376031.92856594059</v>
      </c>
      <c r="E22" s="6">
        <f ca="1">IF(ValoresIntroducidos,IF(ROW()-ROW(Amortización[[#Headers],[intereses]])=1,-IPMT(TasaDeIntereses/12,1,DuraciónDelPréstamo-ROWS($C$4:C22)+1,Amortización[[#This Row],[inicial
saldo]]),IFERROR(-IPMT(TasaDeIntereses/12,1,Amortización[[#This Row],[N.º
disponible]],D23),0)),0)</f>
        <v>1561.0293357755859</v>
      </c>
      <c r="F22" s="6">
        <f ca="1">IFERROR(IF(AND(ValoresIntroducidos,Amortización[[#This Row],[pago
fecha]]&lt;&gt;""),-PPMT(TasaDeIntereses/12,1,DuraciónDelPréstamo-ROWS($C$4:C22)+1,Amortización[[#This Row],[inicial
saldo]]),""),0)</f>
        <v>1384.88797979998</v>
      </c>
      <c r="G22" s="6">
        <f ca="1">IF(Amortización[[#This Row],[pago
fecha]]="",0,CantidadDelImpuestoDePropiedad)</f>
        <v>375</v>
      </c>
      <c r="H22" s="6">
        <f ca="1">IF(Amortización[[#This Row],[pago
fecha]]="",0,Amortización[[#This Row],[intereses]]+Amortización[[#This Row],[principal]]+Amortización[[#This Row],[propiedad
impuestos]])</f>
        <v>3320.9173155755661</v>
      </c>
      <c r="I22" s="6">
        <f ca="1">IF(Amortización[[#This Row],[pago
fecha]]="",0,Amortización[[#This Row],[inicial
saldo]]-Amortización[[#This Row],[principal]])</f>
        <v>374647.04058614059</v>
      </c>
      <c r="J22" s="8">
        <f ca="1">IF(Amortización[[#This Row],[cierre
saldo]]&gt;0,ÚltimaFila-ROW(),0)</f>
        <v>181</v>
      </c>
    </row>
    <row r="23" spans="2:10" ht="15" customHeight="1" x14ac:dyDescent="0.25">
      <c r="B23" s="7">
        <f>ROWS($B$4:B23)</f>
        <v>20</v>
      </c>
      <c r="C23" s="9">
        <f ca="1">IF(ValoresIntroducidos,IF(Amortización[[#This Row],[N.º]]&lt;=DuraciónDelPréstamo,IF(ROW()-ROW(Amortización[[#Headers],[pago
fecha]])=1,InicioDelPréstamo,IF(I22&gt;0,EDATE(C22,1),"")),""),"")</f>
        <v>45492</v>
      </c>
      <c r="D23" s="6">
        <f ca="1">IF(ROW()-ROW(Amortización[[#Headers],[inicial
saldo]])=1,CantidadPréstamo,IF(Amortización[[#This Row],[pago
fecha]]="",0,INDEX(Amortización[], ROW()-4,8)))</f>
        <v>374647.04058614059</v>
      </c>
      <c r="E23" s="6">
        <f ca="1">IF(ValoresIntroducidos,IF(ROW()-ROW(Amortización[[#Headers],[intereses]])=1,-IPMT(TasaDeIntereses/12,1,DuraciónDelPréstamo-ROWS($C$4:C23)+1,Amortización[[#This Row],[inicial
saldo]]),IFERROR(-IPMT(TasaDeIntereses/12,1,Amortización[[#This Row],[N.º
disponible]],D24),0)),0)</f>
        <v>1555.2349259989921</v>
      </c>
      <c r="F23" s="6">
        <f ca="1">IFERROR(IF(AND(ValoresIntroducidos,Amortización[[#This Row],[pago
fecha]]&lt;&gt;""),-PPMT(TasaDeIntereses/12,1,DuraciónDelPréstamo-ROWS($C$4:C23)+1,Amortización[[#This Row],[inicial
saldo]]),""),0)</f>
        <v>1390.65834638248</v>
      </c>
      <c r="G23" s="6">
        <f ca="1">IF(Amortización[[#This Row],[pago
fecha]]="",0,CantidadDelImpuestoDePropiedad)</f>
        <v>375</v>
      </c>
      <c r="H23" s="6">
        <f ca="1">IF(Amortización[[#This Row],[pago
fecha]]="",0,Amortización[[#This Row],[intereses]]+Amortización[[#This Row],[principal]]+Amortización[[#This Row],[propiedad
impuestos]])</f>
        <v>3320.8932723814723</v>
      </c>
      <c r="I23" s="6">
        <f ca="1">IF(Amortización[[#This Row],[pago
fecha]]="",0,Amortización[[#This Row],[inicial
saldo]]-Amortización[[#This Row],[principal]])</f>
        <v>373256.3822397581</v>
      </c>
      <c r="J23" s="8">
        <f ca="1">IF(Amortización[[#This Row],[cierre
saldo]]&gt;0,ÚltimaFila-ROW(),0)</f>
        <v>180</v>
      </c>
    </row>
    <row r="24" spans="2:10" ht="15" customHeight="1" x14ac:dyDescent="0.25">
      <c r="B24" s="7">
        <f>ROWS($B$4:B24)</f>
        <v>21</v>
      </c>
      <c r="C24" s="9">
        <f ca="1">IF(ValoresIntroducidos,IF(Amortización[[#This Row],[N.º]]&lt;=DuraciónDelPréstamo,IF(ROW()-ROW(Amortización[[#Headers],[pago
fecha]])=1,InicioDelPréstamo,IF(I23&gt;0,EDATE(C23,1),"")),""),"")</f>
        <v>45523</v>
      </c>
      <c r="D24" s="6">
        <f ca="1">IF(ROW()-ROW(Amortización[[#Headers],[inicial
saldo]])=1,CantidadPréstamo,IF(Amortización[[#This Row],[pago
fecha]]="",0,INDEX(Amortización[], ROW()-4,8)))</f>
        <v>373256.3822397581</v>
      </c>
      <c r="E24" s="6">
        <f ca="1">IF(ValoresIntroducidos,IF(ROW()-ROW(Amortización[[#Headers],[intereses]])=1,-IPMT(TasaDeIntereses/12,1,DuraciónDelPréstamo-ROWS($C$4:C24)+1,Amortización[[#This Row],[inicial
saldo]]),IFERROR(-IPMT(TasaDeIntereses/12,1,Amortización[[#This Row],[N.º
disponible]],D25),0)),0)</f>
        <v>1549.4163728483293</v>
      </c>
      <c r="F24" s="6">
        <f ca="1">IFERROR(IF(AND(ValoresIntroducidos,Amortización[[#This Row],[pago
fecha]]&lt;&gt;""),-PPMT(TasaDeIntereses/12,1,DuraciónDelPréstamo-ROWS($C$4:C24)+1,Amortización[[#This Row],[inicial
saldo]]),""),0)</f>
        <v>1396.4527561590733</v>
      </c>
      <c r="G24" s="6">
        <f ca="1">IF(Amortización[[#This Row],[pago
fecha]]="",0,CantidadDelImpuestoDePropiedad)</f>
        <v>375</v>
      </c>
      <c r="H24" s="6">
        <f ca="1">IF(Amortización[[#This Row],[pago
fecha]]="",0,Amortización[[#This Row],[intereses]]+Amortización[[#This Row],[principal]]+Amortización[[#This Row],[propiedad
impuestos]])</f>
        <v>3320.8691290074025</v>
      </c>
      <c r="I24" s="6">
        <f ca="1">IF(Amortización[[#This Row],[pago
fecha]]="",0,Amortización[[#This Row],[inicial
saldo]]-Amortización[[#This Row],[principal]])</f>
        <v>371859.92948359903</v>
      </c>
      <c r="J24" s="8">
        <f ca="1">IF(Amortización[[#This Row],[cierre
saldo]]&gt;0,ÚltimaFila-ROW(),0)</f>
        <v>179</v>
      </c>
    </row>
    <row r="25" spans="2:10" ht="15" customHeight="1" x14ac:dyDescent="0.25">
      <c r="B25" s="7">
        <f>ROWS($B$4:B25)</f>
        <v>22</v>
      </c>
      <c r="C25" s="9">
        <f ca="1">IF(ValoresIntroducidos,IF(Amortización[[#This Row],[N.º]]&lt;=DuraciónDelPréstamo,IF(ROW()-ROW(Amortización[[#Headers],[pago
fecha]])=1,InicioDelPréstamo,IF(I24&gt;0,EDATE(C24,1),"")),""),"")</f>
        <v>45554</v>
      </c>
      <c r="D25" s="6">
        <f ca="1">IF(ROW()-ROW(Amortización[[#Headers],[inicial
saldo]])=1,CantidadPréstamo,IF(Amortización[[#This Row],[pago
fecha]]="",0,INDEX(Amortización[], ROW()-4,8)))</f>
        <v>371859.92948359903</v>
      </c>
      <c r="E25" s="6">
        <f ca="1">IF(ValoresIntroducidos,IF(ROW()-ROW(Amortización[[#Headers],[intereses]])=1,-IPMT(TasaDeIntereses/12,1,DuraciónDelPréstamo-ROWS($C$4:C25)+1,Amortización[[#This Row],[inicial
saldo]]),IFERROR(-IPMT(TasaDeIntereses/12,1,Amortización[[#This Row],[N.º
disponible]],D26),0)),0)</f>
        <v>1543.5735757262053</v>
      </c>
      <c r="F25" s="6">
        <f ca="1">IFERROR(IF(AND(ValoresIntroducidos,Amortización[[#This Row],[pago
fecha]]&lt;&gt;""),-PPMT(TasaDeIntereses/12,1,DuraciónDelPréstamo-ROWS($C$4:C25)+1,Amortización[[#This Row],[inicial
saldo]]),""),0)</f>
        <v>1402.2713093097366</v>
      </c>
      <c r="G25" s="6">
        <f ca="1">IF(Amortización[[#This Row],[pago
fecha]]="",0,CantidadDelImpuestoDePropiedad)</f>
        <v>375</v>
      </c>
      <c r="H25" s="6">
        <f ca="1">IF(Amortización[[#This Row],[pago
fecha]]="",0,Amortización[[#This Row],[intereses]]+Amortización[[#This Row],[principal]]+Amortización[[#This Row],[propiedad
impuestos]])</f>
        <v>3320.8448850359418</v>
      </c>
      <c r="I25" s="6">
        <f ca="1">IF(Amortización[[#This Row],[pago
fecha]]="",0,Amortización[[#This Row],[inicial
saldo]]-Amortización[[#This Row],[principal]])</f>
        <v>370457.65817428927</v>
      </c>
      <c r="J25" s="8">
        <f ca="1">IF(Amortización[[#This Row],[cierre
saldo]]&gt;0,ÚltimaFila-ROW(),0)</f>
        <v>178</v>
      </c>
    </row>
    <row r="26" spans="2:10" ht="15" customHeight="1" x14ac:dyDescent="0.25">
      <c r="B26" s="7">
        <f>ROWS($B$4:B26)</f>
        <v>23</v>
      </c>
      <c r="C26" s="9">
        <f ca="1">IF(ValoresIntroducidos,IF(Amortización[[#This Row],[N.º]]&lt;=DuraciónDelPréstamo,IF(ROW()-ROW(Amortización[[#Headers],[pago
fecha]])=1,InicioDelPréstamo,IF(I25&gt;0,EDATE(C25,1),"")),""),"")</f>
        <v>45584</v>
      </c>
      <c r="D26" s="6">
        <f ca="1">IF(ROW()-ROW(Amortización[[#Headers],[inicial
saldo]])=1,CantidadPréstamo,IF(Amortización[[#This Row],[pago
fecha]]="",0,INDEX(Amortización[], ROW()-4,8)))</f>
        <v>370457.65817428927</v>
      </c>
      <c r="E26" s="6">
        <f ca="1">IF(ValoresIntroducidos,IF(ROW()-ROW(Amortización[[#Headers],[intereses]])=1,-IPMT(TasaDeIntereses/12,1,DuraciónDelPréstamo-ROWS($C$4:C26)+1,Amortización[[#This Row],[inicial
saldo]]),IFERROR(-IPMT(TasaDeIntereses/12,1,Amortización[[#This Row],[N.º
disponible]],D27),0)),0)</f>
        <v>1537.7064336160727</v>
      </c>
      <c r="F26" s="6">
        <f ca="1">IFERROR(IF(AND(ValoresIntroducidos,Amortización[[#This Row],[pago
fecha]]&lt;&gt;""),-PPMT(TasaDeIntereses/12,1,DuraciónDelPréstamo-ROWS($C$4:C26)+1,Amortización[[#This Row],[inicial
saldo]]),""),0)</f>
        <v>1408.1141064318604</v>
      </c>
      <c r="G26" s="6">
        <f ca="1">IF(Amortización[[#This Row],[pago
fecha]]="",0,CantidadDelImpuestoDePropiedad)</f>
        <v>375</v>
      </c>
      <c r="H26" s="6">
        <f ca="1">IF(Amortización[[#This Row],[pago
fecha]]="",0,Amortización[[#This Row],[intereses]]+Amortización[[#This Row],[principal]]+Amortización[[#This Row],[propiedad
impuestos]])</f>
        <v>3320.8205400479328</v>
      </c>
      <c r="I26" s="6">
        <f ca="1">IF(Amortización[[#This Row],[pago
fecha]]="",0,Amortización[[#This Row],[inicial
saldo]]-Amortización[[#This Row],[principal]])</f>
        <v>369049.54406785744</v>
      </c>
      <c r="J26" s="8">
        <f ca="1">IF(Amortización[[#This Row],[cierre
saldo]]&gt;0,ÚltimaFila-ROW(),0)</f>
        <v>177</v>
      </c>
    </row>
    <row r="27" spans="2:10" ht="15" customHeight="1" x14ac:dyDescent="0.25">
      <c r="B27" s="7">
        <f>ROWS($B$4:B27)</f>
        <v>24</v>
      </c>
      <c r="C27" s="9">
        <f ca="1">IF(ValoresIntroducidos,IF(Amortización[[#This Row],[N.º]]&lt;=DuraciónDelPréstamo,IF(ROW()-ROW(Amortización[[#Headers],[pago
fecha]])=1,InicioDelPréstamo,IF(I26&gt;0,EDATE(C26,1),"")),""),"")</f>
        <v>45615</v>
      </c>
      <c r="D27" s="6">
        <f ca="1">IF(ROW()-ROW(Amortización[[#Headers],[inicial
saldo]])=1,CantidadPréstamo,IF(Amortización[[#This Row],[pago
fecha]]="",0,INDEX(Amortización[], ROW()-4,8)))</f>
        <v>369049.54406785744</v>
      </c>
      <c r="E27" s="6">
        <f ca="1">IF(ValoresIntroducidos,IF(ROW()-ROW(Amortización[[#Headers],[intereses]])=1,-IPMT(TasaDeIntereses/12,1,DuraciónDelPréstamo-ROWS($C$4:C27)+1,Amortización[[#This Row],[inicial
saldo]]),IFERROR(-IPMT(TasaDeIntereses/12,1,Amortización[[#This Row],[N.º
disponible]],D28),0)),0)</f>
        <v>1531.8148450804811</v>
      </c>
      <c r="F27" s="6">
        <f ca="1">IFERROR(IF(AND(ValoresIntroducidos,Amortización[[#This Row],[pago
fecha]]&lt;&gt;""),-PPMT(TasaDeIntereses/12,1,DuraciónDelPréstamo-ROWS($C$4:C27)+1,Amortización[[#This Row],[inicial
saldo]]),""),0)</f>
        <v>1413.981248541993</v>
      </c>
      <c r="G27" s="6">
        <f ca="1">IF(Amortización[[#This Row],[pago
fecha]]="",0,CantidadDelImpuestoDePropiedad)</f>
        <v>375</v>
      </c>
      <c r="H27" s="6">
        <f ca="1">IF(Amortización[[#This Row],[pago
fecha]]="",0,Amortización[[#This Row],[intereses]]+Amortización[[#This Row],[principal]]+Amortización[[#This Row],[propiedad
impuestos]])</f>
        <v>3320.796093622474</v>
      </c>
      <c r="I27" s="6">
        <f ca="1">IF(Amortización[[#This Row],[pago
fecha]]="",0,Amortización[[#This Row],[inicial
saldo]]-Amortización[[#This Row],[principal]])</f>
        <v>367635.56281931547</v>
      </c>
      <c r="J27" s="8">
        <f ca="1">IF(Amortización[[#This Row],[cierre
saldo]]&gt;0,ÚltimaFila-ROW(),0)</f>
        <v>176</v>
      </c>
    </row>
    <row r="28" spans="2:10" ht="15" customHeight="1" x14ac:dyDescent="0.25">
      <c r="B28" s="7">
        <f>ROWS($B$4:B28)</f>
        <v>25</v>
      </c>
      <c r="C28" s="9">
        <f ca="1">IF(ValoresIntroducidos,IF(Amortización[[#This Row],[N.º]]&lt;=DuraciónDelPréstamo,IF(ROW()-ROW(Amortización[[#Headers],[pago
fecha]])=1,InicioDelPréstamo,IF(I27&gt;0,EDATE(C27,1),"")),""),"")</f>
        <v>45645</v>
      </c>
      <c r="D28" s="6">
        <f ca="1">IF(ROW()-ROW(Amortización[[#Headers],[inicial
saldo]])=1,CantidadPréstamo,IF(Amortización[[#This Row],[pago
fecha]]="",0,INDEX(Amortización[], ROW()-4,8)))</f>
        <v>367635.56281931547</v>
      </c>
      <c r="E28" s="6">
        <f ca="1">IF(ValoresIntroducidos,IF(ROW()-ROW(Amortización[[#Headers],[intereses]])=1,-IPMT(TasaDeIntereses/12,1,DuraciónDelPréstamo-ROWS($C$4:C28)+1,Amortización[[#This Row],[inicial
saldo]]),IFERROR(-IPMT(TasaDeIntereses/12,1,Amortización[[#This Row],[N.º
disponible]],D29),0)),0)</f>
        <v>1525.8987082593244</v>
      </c>
      <c r="F28" s="6">
        <f ca="1">IFERROR(IF(AND(ValoresIntroducidos,Amortización[[#This Row],[pago
fecha]]&lt;&gt;""),-PPMT(TasaDeIntereses/12,1,DuraciónDelPréstamo-ROWS($C$4:C28)+1,Amortización[[#This Row],[inicial
saldo]]),""),0)</f>
        <v>1419.8728370775848</v>
      </c>
      <c r="G28" s="6">
        <f ca="1">IF(Amortización[[#This Row],[pago
fecha]]="",0,CantidadDelImpuestoDePropiedad)</f>
        <v>375</v>
      </c>
      <c r="H28" s="6">
        <f ca="1">IF(Amortización[[#This Row],[pago
fecha]]="",0,Amortización[[#This Row],[intereses]]+Amortización[[#This Row],[principal]]+Amortización[[#This Row],[propiedad
impuestos]])</f>
        <v>3320.7715453369092</v>
      </c>
      <c r="I28" s="6">
        <f ca="1">IF(Amortización[[#This Row],[pago
fecha]]="",0,Amortización[[#This Row],[inicial
saldo]]-Amortización[[#This Row],[principal]])</f>
        <v>366215.68998223788</v>
      </c>
      <c r="J28" s="8">
        <f ca="1">IF(Amortización[[#This Row],[cierre
saldo]]&gt;0,ÚltimaFila-ROW(),0)</f>
        <v>175</v>
      </c>
    </row>
    <row r="29" spans="2:10" ht="15" customHeight="1" x14ac:dyDescent="0.25">
      <c r="B29" s="7">
        <f>ROWS($B$4:B29)</f>
        <v>26</v>
      </c>
      <c r="C29" s="9">
        <f ca="1">IF(ValoresIntroducidos,IF(Amortización[[#This Row],[N.º]]&lt;=DuraciónDelPréstamo,IF(ROW()-ROW(Amortización[[#Headers],[pago
fecha]])=1,InicioDelPréstamo,IF(I28&gt;0,EDATE(C28,1),"")),""),"")</f>
        <v>45676</v>
      </c>
      <c r="D29" s="6">
        <f ca="1">IF(ROW()-ROW(Amortización[[#Headers],[inicial
saldo]])=1,CantidadPréstamo,IF(Amortización[[#This Row],[pago
fecha]]="",0,INDEX(Amortización[], ROW()-4,8)))</f>
        <v>366215.68998223788</v>
      </c>
      <c r="E29" s="6">
        <f ca="1">IF(ValoresIntroducidos,IF(ROW()-ROW(Amortización[[#Headers],[intereses]])=1,-IPMT(TasaDeIntereses/12,1,DuraciónDelPréstamo-ROWS($C$4:C29)+1,Amortización[[#This Row],[inicial
saldo]]),IFERROR(-IPMT(TasaDeIntereses/12,1,Amortización[[#This Row],[N.º
disponible]],D30),0)),0)</f>
        <v>1519.9579208680798</v>
      </c>
      <c r="F29" s="6">
        <f ca="1">IFERROR(IF(AND(ValoresIntroducidos,Amortización[[#This Row],[pago
fecha]]&lt;&gt;""),-PPMT(TasaDeIntereses/12,1,DuraciónDelPréstamo-ROWS($C$4:C29)+1,Amortización[[#This Row],[inicial
saldo]]),""),0)</f>
        <v>1425.7889738987412</v>
      </c>
      <c r="G29" s="6">
        <f ca="1">IF(Amortización[[#This Row],[pago
fecha]]="",0,CantidadDelImpuestoDePropiedad)</f>
        <v>375</v>
      </c>
      <c r="H29" s="6">
        <f ca="1">IF(Amortización[[#This Row],[pago
fecha]]="",0,Amortización[[#This Row],[intereses]]+Amortización[[#This Row],[principal]]+Amortización[[#This Row],[propiedad
impuestos]])</f>
        <v>3320.7468947668212</v>
      </c>
      <c r="I29" s="6">
        <f ca="1">IF(Amortización[[#This Row],[pago
fecha]]="",0,Amortización[[#This Row],[inicial
saldo]]-Amortización[[#This Row],[principal]])</f>
        <v>364789.90100833913</v>
      </c>
      <c r="J29" s="8">
        <f ca="1">IF(Amortización[[#This Row],[cierre
saldo]]&gt;0,ÚltimaFila-ROW(),0)</f>
        <v>174</v>
      </c>
    </row>
    <row r="30" spans="2:10" ht="15" customHeight="1" x14ac:dyDescent="0.25">
      <c r="B30" s="7">
        <f>ROWS($B$4:B30)</f>
        <v>27</v>
      </c>
      <c r="C30" s="9">
        <f ca="1">IF(ValoresIntroducidos,IF(Amortización[[#This Row],[N.º]]&lt;=DuraciónDelPréstamo,IF(ROW()-ROW(Amortización[[#Headers],[pago
fecha]])=1,InicioDelPréstamo,IF(I29&gt;0,EDATE(C29,1),"")),""),"")</f>
        <v>45707</v>
      </c>
      <c r="D30" s="6">
        <f ca="1">IF(ROW()-ROW(Amortización[[#Headers],[inicial
saldo]])=1,CantidadPréstamo,IF(Amortización[[#This Row],[pago
fecha]]="",0,INDEX(Amortización[], ROW()-4,8)))</f>
        <v>364789.90100833913</v>
      </c>
      <c r="E30" s="6">
        <f ca="1">IF(ValoresIntroducidos,IF(ROW()-ROW(Amortización[[#Headers],[intereses]])=1,-IPMT(TasaDeIntereses/12,1,DuraciónDelPréstamo-ROWS($C$4:C30)+1,Amortización[[#This Row],[inicial
saldo]]),IFERROR(-IPMT(TasaDeIntereses/12,1,Amortización[[#This Row],[N.º
disponible]],D31),0)),0)</f>
        <v>1513.9923801960381</v>
      </c>
      <c r="F30" s="6">
        <f ca="1">IFERROR(IF(AND(ValoresIntroducidos,Amortización[[#This Row],[pago
fecha]]&lt;&gt;""),-PPMT(TasaDeIntereses/12,1,DuraciónDelPréstamo-ROWS($C$4:C30)+1,Amortización[[#This Row],[inicial
saldo]]),""),0)</f>
        <v>1431.7297612899861</v>
      </c>
      <c r="G30" s="6">
        <f ca="1">IF(Amortización[[#This Row],[pago
fecha]]="",0,CantidadDelImpuestoDePropiedad)</f>
        <v>375</v>
      </c>
      <c r="H30" s="6">
        <f ca="1">IF(Amortización[[#This Row],[pago
fecha]]="",0,Amortización[[#This Row],[intereses]]+Amortización[[#This Row],[principal]]+Amortización[[#This Row],[propiedad
impuestos]])</f>
        <v>3320.7221414860242</v>
      </c>
      <c r="I30" s="6">
        <f ca="1">IF(Amortización[[#This Row],[pago
fecha]]="",0,Amortización[[#This Row],[inicial
saldo]]-Amortización[[#This Row],[principal]])</f>
        <v>363358.17124704912</v>
      </c>
      <c r="J30" s="8">
        <f ca="1">IF(Amortización[[#This Row],[cierre
saldo]]&gt;0,ÚltimaFila-ROW(),0)</f>
        <v>173</v>
      </c>
    </row>
    <row r="31" spans="2:10" ht="15" customHeight="1" x14ac:dyDescent="0.25">
      <c r="B31" s="7">
        <f>ROWS($B$4:B31)</f>
        <v>28</v>
      </c>
      <c r="C31" s="9">
        <f ca="1">IF(ValoresIntroducidos,IF(Amortización[[#This Row],[N.º]]&lt;=DuraciónDelPréstamo,IF(ROW()-ROW(Amortización[[#Headers],[pago
fecha]])=1,InicioDelPréstamo,IF(I30&gt;0,EDATE(C30,1),"")),""),"")</f>
        <v>45735</v>
      </c>
      <c r="D31" s="6">
        <f ca="1">IF(ROW()-ROW(Amortización[[#Headers],[inicial
saldo]])=1,CantidadPréstamo,IF(Amortización[[#This Row],[pago
fecha]]="",0,INDEX(Amortización[], ROW()-4,8)))</f>
        <v>363358.17124704912</v>
      </c>
      <c r="E31" s="6">
        <f ca="1">IF(ValoresIntroducidos,IF(ROW()-ROW(Amortización[[#Headers],[intereses]])=1,-IPMT(TasaDeIntereses/12,1,DuraciónDelPréstamo-ROWS($C$4:C31)+1,Amortización[[#This Row],[inicial
saldo]]),IFERROR(-IPMT(TasaDeIntereses/12,1,Amortización[[#This Row],[N.º
disponible]],D32),0)),0)</f>
        <v>1508.0019831045295</v>
      </c>
      <c r="F31" s="6">
        <f ca="1">IFERROR(IF(AND(ValoresIntroducidos,Amortización[[#This Row],[pago
fecha]]&lt;&gt;""),-PPMT(TasaDeIntereses/12,1,DuraciónDelPréstamo-ROWS($C$4:C31)+1,Amortización[[#This Row],[inicial
saldo]]),""),0)</f>
        <v>1437.6953019620271</v>
      </c>
      <c r="G31" s="6">
        <f ca="1">IF(Amortización[[#This Row],[pago
fecha]]="",0,CantidadDelImpuestoDePropiedad)</f>
        <v>375</v>
      </c>
      <c r="H31" s="6">
        <f ca="1">IF(Amortización[[#This Row],[pago
fecha]]="",0,Amortización[[#This Row],[intereses]]+Amortización[[#This Row],[principal]]+Amortización[[#This Row],[propiedad
impuestos]])</f>
        <v>3320.6972850665566</v>
      </c>
      <c r="I31" s="6">
        <f ca="1">IF(Amortización[[#This Row],[pago
fecha]]="",0,Amortización[[#This Row],[inicial
saldo]]-Amortización[[#This Row],[principal]])</f>
        <v>361920.47594508709</v>
      </c>
      <c r="J31" s="8">
        <f ca="1">IF(Amortización[[#This Row],[cierre
saldo]]&gt;0,ÚltimaFila-ROW(),0)</f>
        <v>172</v>
      </c>
    </row>
    <row r="32" spans="2:10" ht="15" customHeight="1" x14ac:dyDescent="0.25">
      <c r="B32" s="7">
        <f>ROWS($B$4:B32)</f>
        <v>29</v>
      </c>
      <c r="C32" s="9">
        <f ca="1">IF(ValoresIntroducidos,IF(Amortización[[#This Row],[N.º]]&lt;=DuraciónDelPréstamo,IF(ROW()-ROW(Amortización[[#Headers],[pago
fecha]])=1,InicioDelPréstamo,IF(I31&gt;0,EDATE(C31,1),"")),""),"")</f>
        <v>45766</v>
      </c>
      <c r="D32" s="6">
        <f ca="1">IF(ROW()-ROW(Amortización[[#Headers],[inicial
saldo]])=1,CantidadPréstamo,IF(Amortización[[#This Row],[pago
fecha]]="",0,INDEX(Amortización[], ROW()-4,8)))</f>
        <v>361920.47594508709</v>
      </c>
      <c r="E32" s="6">
        <f ca="1">IF(ValoresIntroducidos,IF(ROW()-ROW(Amortización[[#Headers],[intereses]])=1,-IPMT(TasaDeIntereses/12,1,DuraciónDelPréstamo-ROWS($C$4:C32)+1,Amortización[[#This Row],[inicial
saldo]]),IFERROR(-IPMT(TasaDeIntereses/12,1,Amortización[[#This Row],[N.º
disponible]],D33),0)),0)</f>
        <v>1501.9866260251399</v>
      </c>
      <c r="F32" s="6">
        <f ca="1">IFERROR(IF(AND(ValoresIntroducidos,Amortización[[#This Row],[pago
fecha]]&lt;&gt;""),-PPMT(TasaDeIntereses/12,1,DuraciónDelPréstamo-ROWS($C$4:C32)+1,Amortización[[#This Row],[inicial
saldo]]),""),0)</f>
        <v>1443.6856990535357</v>
      </c>
      <c r="G32" s="6">
        <f ca="1">IF(Amortización[[#This Row],[pago
fecha]]="",0,CantidadDelImpuestoDePropiedad)</f>
        <v>375</v>
      </c>
      <c r="H32" s="6">
        <f ca="1">IF(Amortización[[#This Row],[pago
fecha]]="",0,Amortización[[#This Row],[intereses]]+Amortización[[#This Row],[principal]]+Amortización[[#This Row],[propiedad
impuestos]])</f>
        <v>3320.6723250786754</v>
      </c>
      <c r="I32" s="6">
        <f ca="1">IF(Amortización[[#This Row],[pago
fecha]]="",0,Amortización[[#This Row],[inicial
saldo]]-Amortización[[#This Row],[principal]])</f>
        <v>360476.79024603358</v>
      </c>
      <c r="J32" s="8">
        <f ca="1">IF(Amortización[[#This Row],[cierre
saldo]]&gt;0,ÚltimaFila-ROW(),0)</f>
        <v>171</v>
      </c>
    </row>
    <row r="33" spans="2:10" ht="15" customHeight="1" x14ac:dyDescent="0.25">
      <c r="B33" s="7">
        <f>ROWS($B$4:B33)</f>
        <v>30</v>
      </c>
      <c r="C33" s="9">
        <f ca="1">IF(ValoresIntroducidos,IF(Amortización[[#This Row],[N.º]]&lt;=DuraciónDelPréstamo,IF(ROW()-ROW(Amortización[[#Headers],[pago
fecha]])=1,InicioDelPréstamo,IF(I32&gt;0,EDATE(C32,1),"")),""),"")</f>
        <v>45796</v>
      </c>
      <c r="D33" s="6">
        <f ca="1">IF(ROW()-ROW(Amortización[[#Headers],[inicial
saldo]])=1,CantidadPréstamo,IF(Amortización[[#This Row],[pago
fecha]]="",0,INDEX(Amortización[], ROW()-4,8)))</f>
        <v>360476.79024603358</v>
      </c>
      <c r="E33" s="6">
        <f ca="1">IF(ValoresIntroducidos,IF(ROW()-ROW(Amortización[[#Headers],[intereses]])=1,-IPMT(TasaDeIntereses/12,1,DuraciónDelPréstamo-ROWS($C$4:C33)+1,Amortización[[#This Row],[inicial
saldo]]),IFERROR(-IPMT(TasaDeIntereses/12,1,Amortización[[#This Row],[N.º
disponible]],D34),0)),0)</f>
        <v>1495.9462049579195</v>
      </c>
      <c r="F33" s="6">
        <f ca="1">IFERROR(IF(AND(ValoresIntroducidos,Amortización[[#This Row],[pago
fecha]]&lt;&gt;""),-PPMT(TasaDeIntereses/12,1,DuraciónDelPréstamo-ROWS($C$4:C33)+1,Amortización[[#This Row],[inicial
saldo]]),""),0)</f>
        <v>1449.7010561329257</v>
      </c>
      <c r="G33" s="6">
        <f ca="1">IF(Amortización[[#This Row],[pago
fecha]]="",0,CantidadDelImpuestoDePropiedad)</f>
        <v>375</v>
      </c>
      <c r="H33" s="6">
        <f ca="1">IF(Amortización[[#This Row],[pago
fecha]]="",0,Amortización[[#This Row],[intereses]]+Amortización[[#This Row],[principal]]+Amortización[[#This Row],[propiedad
impuestos]])</f>
        <v>3320.6472610908449</v>
      </c>
      <c r="I33" s="6">
        <f ca="1">IF(Amortización[[#This Row],[pago
fecha]]="",0,Amortización[[#This Row],[inicial
saldo]]-Amortización[[#This Row],[principal]])</f>
        <v>359027.08918990067</v>
      </c>
      <c r="J33" s="8">
        <f ca="1">IF(Amortización[[#This Row],[cierre
saldo]]&gt;0,ÚltimaFila-ROW(),0)</f>
        <v>170</v>
      </c>
    </row>
    <row r="34" spans="2:10" ht="15" customHeight="1" x14ac:dyDescent="0.25">
      <c r="B34" s="7">
        <f>ROWS($B$4:B34)</f>
        <v>31</v>
      </c>
      <c r="C34" s="9">
        <f ca="1">IF(ValoresIntroducidos,IF(Amortización[[#This Row],[N.º]]&lt;=DuraciónDelPréstamo,IF(ROW()-ROW(Amortización[[#Headers],[pago
fecha]])=1,InicioDelPréstamo,IF(I33&gt;0,EDATE(C33,1),"")),""),"")</f>
        <v>45827</v>
      </c>
      <c r="D34" s="6">
        <f ca="1">IF(ROW()-ROW(Amortización[[#Headers],[inicial
saldo]])=1,CantidadPréstamo,IF(Amortización[[#This Row],[pago
fecha]]="",0,INDEX(Amortización[], ROW()-4,8)))</f>
        <v>359027.08918990067</v>
      </c>
      <c r="E34" s="6">
        <f ca="1">IF(ValoresIntroducidos,IF(ROW()-ROW(Amortización[[#Headers],[intereses]])=1,-IPMT(TasaDeIntereses/12,1,DuraciónDelPréstamo-ROWS($C$4:C34)+1,Amortización[[#This Row],[inicial
saldo]]),IFERROR(-IPMT(TasaDeIntereses/12,1,Amortización[[#This Row],[N.º
disponible]],D35),0)),0)</f>
        <v>1489.8806154695856</v>
      </c>
      <c r="F34" s="6">
        <f ca="1">IFERROR(IF(AND(ValoresIntroducidos,Amortización[[#This Row],[pago
fecha]]&lt;&gt;""),-PPMT(TasaDeIntereses/12,1,DuraciónDelPréstamo-ROWS($C$4:C34)+1,Amortización[[#This Row],[inicial
saldo]]),""),0)</f>
        <v>1455.7414772001466</v>
      </c>
      <c r="G34" s="6">
        <f ca="1">IF(Amortización[[#This Row],[pago
fecha]]="",0,CantidadDelImpuestoDePropiedad)</f>
        <v>375</v>
      </c>
      <c r="H34" s="6">
        <f ca="1">IF(Amortización[[#This Row],[pago
fecha]]="",0,Amortización[[#This Row],[intereses]]+Amortización[[#This Row],[principal]]+Amortización[[#This Row],[propiedad
impuestos]])</f>
        <v>3320.6220926697324</v>
      </c>
      <c r="I34" s="6">
        <f ca="1">IF(Amortización[[#This Row],[pago
fecha]]="",0,Amortización[[#This Row],[inicial
saldo]]-Amortización[[#This Row],[principal]])</f>
        <v>357571.34771270055</v>
      </c>
      <c r="J34" s="8">
        <f ca="1">IF(Amortización[[#This Row],[cierre
saldo]]&gt;0,ÚltimaFila-ROW(),0)</f>
        <v>169</v>
      </c>
    </row>
    <row r="35" spans="2:10" ht="15" customHeight="1" x14ac:dyDescent="0.25">
      <c r="B35" s="7">
        <f>ROWS($B$4:B35)</f>
        <v>32</v>
      </c>
      <c r="C35" s="9">
        <f ca="1">IF(ValoresIntroducidos,IF(Amortización[[#This Row],[N.º]]&lt;=DuraciónDelPréstamo,IF(ROW()-ROW(Amortización[[#Headers],[pago
fecha]])=1,InicioDelPréstamo,IF(I34&gt;0,EDATE(C34,1),"")),""),"")</f>
        <v>45857</v>
      </c>
      <c r="D35" s="6">
        <f ca="1">IF(ROW()-ROW(Amortización[[#Headers],[inicial
saldo]])=1,CantidadPréstamo,IF(Amortización[[#This Row],[pago
fecha]]="",0,INDEX(Amortización[], ROW()-4,8)))</f>
        <v>357571.34771270055</v>
      </c>
      <c r="E35" s="6">
        <f ca="1">IF(ValoresIntroducidos,IF(ROW()-ROW(Amortización[[#Headers],[intereses]])=1,-IPMT(TasaDeIntereses/12,1,DuraciónDelPréstamo-ROWS($C$4:C35)+1,Amortización[[#This Row],[inicial
saldo]]),IFERROR(-IPMT(TasaDeIntereses/12,1,Amortización[[#This Row],[N.º
disponible]],D36),0)),0)</f>
        <v>1483.7897526917168</v>
      </c>
      <c r="F35" s="6">
        <f ca="1">IFERROR(IF(AND(ValoresIntroducidos,Amortización[[#This Row],[pago
fecha]]&lt;&gt;""),-PPMT(TasaDeIntereses/12,1,DuraciónDelPréstamo-ROWS($C$4:C35)+1,Amortización[[#This Row],[inicial
saldo]]),""),0)</f>
        <v>1461.8070666884807</v>
      </c>
      <c r="G35" s="6">
        <f ca="1">IF(Amortización[[#This Row],[pago
fecha]]="",0,CantidadDelImpuestoDePropiedad)</f>
        <v>375</v>
      </c>
      <c r="H35" s="6">
        <f ca="1">IF(Amortización[[#This Row],[pago
fecha]]="",0,Amortización[[#This Row],[intereses]]+Amortización[[#This Row],[principal]]+Amortización[[#This Row],[propiedad
impuestos]])</f>
        <v>3320.5968193801973</v>
      </c>
      <c r="I35" s="6">
        <f ca="1">IF(Amortización[[#This Row],[pago
fecha]]="",0,Amortización[[#This Row],[inicial
saldo]]-Amortización[[#This Row],[principal]])</f>
        <v>356109.54064601206</v>
      </c>
      <c r="J35" s="8">
        <f ca="1">IF(Amortización[[#This Row],[cierre
saldo]]&gt;0,ÚltimaFila-ROW(),0)</f>
        <v>168</v>
      </c>
    </row>
    <row r="36" spans="2:10" ht="15" customHeight="1" x14ac:dyDescent="0.25">
      <c r="B36" s="7">
        <f>ROWS($B$4:B36)</f>
        <v>33</v>
      </c>
      <c r="C36" s="9">
        <f ca="1">IF(ValoresIntroducidos,IF(Amortización[[#This Row],[N.º]]&lt;=DuraciónDelPréstamo,IF(ROW()-ROW(Amortización[[#Headers],[pago
fecha]])=1,InicioDelPréstamo,IF(I35&gt;0,EDATE(C35,1),"")),""),"")</f>
        <v>45888</v>
      </c>
      <c r="D36" s="6">
        <f ca="1">IF(ROW()-ROW(Amortización[[#Headers],[inicial
saldo]])=1,CantidadPréstamo,IF(Amortización[[#This Row],[pago
fecha]]="",0,INDEX(Amortización[], ROW()-4,8)))</f>
        <v>356109.54064601206</v>
      </c>
      <c r="E36" s="6">
        <f ca="1">IF(ValoresIntroducidos,IF(ROW()-ROW(Amortización[[#Headers],[intereses]])=1,-IPMT(TasaDeIntereses/12,1,DuraciónDelPréstamo-ROWS($C$4:C36)+1,Amortización[[#This Row],[inicial
saldo]]),IFERROR(-IPMT(TasaDeIntereses/12,1,Amortización[[#This Row],[N.º
disponible]],D37),0)),0)</f>
        <v>1477.6735113189404</v>
      </c>
      <c r="F36" s="6">
        <f ca="1">IFERROR(IF(AND(ValoresIntroducidos,Amortización[[#This Row],[pago
fecha]]&lt;&gt;""),-PPMT(TasaDeIntereses/12,1,DuraciónDelPréstamo-ROWS($C$4:C36)+1,Amortización[[#This Row],[inicial
saldo]]),""),0)</f>
        <v>1467.8979294663491</v>
      </c>
      <c r="G36" s="6">
        <f ca="1">IF(Amortización[[#This Row],[pago
fecha]]="",0,CantidadDelImpuestoDePropiedad)</f>
        <v>375</v>
      </c>
      <c r="H36" s="6">
        <f ca="1">IF(Amortización[[#This Row],[pago
fecha]]="",0,Amortización[[#This Row],[intereses]]+Amortización[[#This Row],[principal]]+Amortización[[#This Row],[propiedad
impuestos]])</f>
        <v>3320.5714407852893</v>
      </c>
      <c r="I36" s="6">
        <f ca="1">IF(Amortización[[#This Row],[pago
fecha]]="",0,Amortización[[#This Row],[inicial
saldo]]-Amortización[[#This Row],[principal]])</f>
        <v>354641.64271654573</v>
      </c>
      <c r="J36" s="8">
        <f ca="1">IF(Amortización[[#This Row],[cierre
saldo]]&gt;0,ÚltimaFila-ROW(),0)</f>
        <v>167</v>
      </c>
    </row>
    <row r="37" spans="2:10" ht="15" customHeight="1" x14ac:dyDescent="0.25">
      <c r="B37" s="7">
        <f>ROWS($B$4:B37)</f>
        <v>34</v>
      </c>
      <c r="C37" s="9">
        <f ca="1">IF(ValoresIntroducidos,IF(Amortización[[#This Row],[N.º]]&lt;=DuraciónDelPréstamo,IF(ROW()-ROW(Amortización[[#Headers],[pago
fecha]])=1,InicioDelPréstamo,IF(I36&gt;0,EDATE(C36,1),"")),""),"")</f>
        <v>45919</v>
      </c>
      <c r="D37" s="6">
        <f ca="1">IF(ROW()-ROW(Amortización[[#Headers],[inicial
saldo]])=1,CantidadPréstamo,IF(Amortización[[#This Row],[pago
fecha]]="",0,INDEX(Amortización[], ROW()-4,8)))</f>
        <v>354641.64271654573</v>
      </c>
      <c r="E37" s="6">
        <f ca="1">IF(ValoresIntroducidos,IF(ROW()-ROW(Amortización[[#Headers],[intereses]])=1,-IPMT(TasaDeIntereses/12,1,DuraciónDelPréstamo-ROWS($C$4:C37)+1,Amortización[[#This Row],[inicial
saldo]]),IFERROR(-IPMT(TasaDeIntereses/12,1,Amortización[[#This Row],[N.º
disponible]],D38),0)),0)</f>
        <v>1471.531785607111</v>
      </c>
      <c r="F37" s="6">
        <f ca="1">IFERROR(IF(AND(ValoresIntroducidos,Amortización[[#This Row],[pago
fecha]]&lt;&gt;""),-PPMT(TasaDeIntereses/12,1,DuraciónDelPréstamo-ROWS($C$4:C37)+1,Amortización[[#This Row],[inicial
saldo]]),""),0)</f>
        <v>1474.0141708391254</v>
      </c>
      <c r="G37" s="6">
        <f ca="1">IF(Amortización[[#This Row],[pago
fecha]]="",0,CantidadDelImpuestoDePropiedad)</f>
        <v>375</v>
      </c>
      <c r="H37" s="6">
        <f ca="1">IF(Amortización[[#This Row],[pago
fecha]]="",0,Amortización[[#This Row],[intereses]]+Amortización[[#This Row],[principal]]+Amortización[[#This Row],[propiedad
impuestos]])</f>
        <v>3320.5459564462362</v>
      </c>
      <c r="I37" s="6">
        <f ca="1">IF(Amortización[[#This Row],[pago
fecha]]="",0,Amortización[[#This Row],[inicial
saldo]]-Amortización[[#This Row],[principal]])</f>
        <v>353167.62854570663</v>
      </c>
      <c r="J37" s="8">
        <f ca="1">IF(Amortización[[#This Row],[cierre
saldo]]&gt;0,ÚltimaFila-ROW(),0)</f>
        <v>166</v>
      </c>
    </row>
    <row r="38" spans="2:10" ht="15" customHeight="1" x14ac:dyDescent="0.25">
      <c r="B38" s="7">
        <f>ROWS($B$4:B38)</f>
        <v>35</v>
      </c>
      <c r="C38" s="9">
        <f ca="1">IF(ValoresIntroducidos,IF(Amortización[[#This Row],[N.º]]&lt;=DuraciónDelPréstamo,IF(ROW()-ROW(Amortización[[#Headers],[pago
fecha]])=1,InicioDelPréstamo,IF(I37&gt;0,EDATE(C37,1),"")),""),"")</f>
        <v>45949</v>
      </c>
      <c r="D38" s="6">
        <f ca="1">IF(ROW()-ROW(Amortización[[#Headers],[inicial
saldo]])=1,CantidadPréstamo,IF(Amortización[[#This Row],[pago
fecha]]="",0,INDEX(Amortización[], ROW()-4,8)))</f>
        <v>353167.62854570663</v>
      </c>
      <c r="E38" s="6">
        <f ca="1">IF(ValoresIntroducidos,IF(ROW()-ROW(Amortización[[#Headers],[intereses]])=1,-IPMT(TasaDeIntereses/12,1,DuraciónDelPréstamo-ROWS($C$4:C38)+1,Amortización[[#This Row],[inicial
saldo]]),IFERROR(-IPMT(TasaDeIntereses/12,1,Amortización[[#This Row],[N.º
disponible]],D39),0)),0)</f>
        <v>1465.3644693714818</v>
      </c>
      <c r="F38" s="6">
        <f ca="1">IFERROR(IF(AND(ValoresIntroducidos,Amortización[[#This Row],[pago
fecha]]&lt;&gt;""),-PPMT(TasaDeIntereses/12,1,DuraciónDelPréstamo-ROWS($C$4:C38)+1,Amortización[[#This Row],[inicial
saldo]]),""),0)</f>
        <v>1480.1558965509553</v>
      </c>
      <c r="G38" s="6">
        <f ca="1">IF(Amortización[[#This Row],[pago
fecha]]="",0,CantidadDelImpuestoDePropiedad)</f>
        <v>375</v>
      </c>
      <c r="H38" s="6">
        <f ca="1">IF(Amortización[[#This Row],[pago
fecha]]="",0,Amortización[[#This Row],[intereses]]+Amortización[[#This Row],[principal]]+Amortización[[#This Row],[propiedad
impuestos]])</f>
        <v>3320.5203659224371</v>
      </c>
      <c r="I38" s="6">
        <f ca="1">IF(Amortización[[#This Row],[pago
fecha]]="",0,Amortización[[#This Row],[inicial
saldo]]-Amortización[[#This Row],[principal]])</f>
        <v>351687.47264915565</v>
      </c>
      <c r="J38" s="8">
        <f ca="1">IF(Amortización[[#This Row],[cierre
saldo]]&gt;0,ÚltimaFila-ROW(),0)</f>
        <v>165</v>
      </c>
    </row>
    <row r="39" spans="2:10" ht="15" customHeight="1" x14ac:dyDescent="0.25">
      <c r="B39" s="7">
        <f>ROWS($B$4:B39)</f>
        <v>36</v>
      </c>
      <c r="C39" s="9">
        <f ca="1">IF(ValoresIntroducidos,IF(Amortización[[#This Row],[N.º]]&lt;=DuraciónDelPréstamo,IF(ROW()-ROW(Amortización[[#Headers],[pago
fecha]])=1,InicioDelPréstamo,IF(I38&gt;0,EDATE(C38,1),"")),""),"")</f>
        <v>45980</v>
      </c>
      <c r="D39" s="6">
        <f ca="1">IF(ROW()-ROW(Amortización[[#Headers],[inicial
saldo]])=1,CantidadPréstamo,IF(Amortización[[#This Row],[pago
fecha]]="",0,INDEX(Amortización[], ROW()-4,8)))</f>
        <v>351687.47264915565</v>
      </c>
      <c r="E39" s="6">
        <f ca="1">IF(ValoresIntroducidos,IF(ROW()-ROW(Amortización[[#Headers],[intereses]])=1,-IPMT(TasaDeIntereses/12,1,DuraciónDelPréstamo-ROWS($C$4:C39)+1,Amortización[[#This Row],[inicial
saldo]]),IFERROR(-IPMT(TasaDeIntereses/12,1,Amortización[[#This Row],[N.º
disponible]],D40),0)),0)</f>
        <v>1459.171455984871</v>
      </c>
      <c r="F39" s="6">
        <f ca="1">IFERROR(IF(AND(ValoresIntroducidos,Amortización[[#This Row],[pago
fecha]]&lt;&gt;""),-PPMT(TasaDeIntereses/12,1,DuraciónDelPréstamo-ROWS($C$4:C39)+1,Amortización[[#This Row],[inicial
saldo]]),""),0)</f>
        <v>1486.3232127865845</v>
      </c>
      <c r="G39" s="6">
        <f ca="1">IF(Amortización[[#This Row],[pago
fecha]]="",0,CantidadDelImpuestoDePropiedad)</f>
        <v>375</v>
      </c>
      <c r="H39" s="6">
        <f ca="1">IF(Amortización[[#This Row],[pago
fecha]]="",0,Amortización[[#This Row],[intereses]]+Amortización[[#This Row],[principal]]+Amortización[[#This Row],[propiedad
impuestos]])</f>
        <v>3320.4946687714555</v>
      </c>
      <c r="I39" s="6">
        <f ca="1">IF(Amortización[[#This Row],[pago
fecha]]="",0,Amortización[[#This Row],[inicial
saldo]]-Amortización[[#This Row],[principal]])</f>
        <v>350201.14943636907</v>
      </c>
      <c r="J39" s="8">
        <f ca="1">IF(Amortización[[#This Row],[cierre
saldo]]&gt;0,ÚltimaFila-ROW(),0)</f>
        <v>164</v>
      </c>
    </row>
    <row r="40" spans="2:10" ht="15" customHeight="1" x14ac:dyDescent="0.25">
      <c r="B40" s="7">
        <f>ROWS($B$4:B40)</f>
        <v>37</v>
      </c>
      <c r="C40" s="9">
        <f ca="1">IF(ValoresIntroducidos,IF(Amortización[[#This Row],[N.º]]&lt;=DuraciónDelPréstamo,IF(ROW()-ROW(Amortización[[#Headers],[pago
fecha]])=1,InicioDelPréstamo,IF(I39&gt;0,EDATE(C39,1),"")),""),"")</f>
        <v>46010</v>
      </c>
      <c r="D40" s="6">
        <f ca="1">IF(ROW()-ROW(Amortización[[#Headers],[inicial
saldo]])=1,CantidadPréstamo,IF(Amortización[[#This Row],[pago
fecha]]="",0,INDEX(Amortización[], ROW()-4,8)))</f>
        <v>350201.14943636907</v>
      </c>
      <c r="E40" s="6">
        <f ca="1">IF(ValoresIntroducidos,IF(ROW()-ROW(Amortización[[#Headers],[intereses]])=1,-IPMT(TasaDeIntereses/12,1,DuraciónDelPréstamo-ROWS($C$4:C40)+1,Amortización[[#This Row],[inicial
saldo]]),IFERROR(-IPMT(TasaDeIntereses/12,1,Amortización[[#This Row],[N.º
disponible]],D41),0)),0)</f>
        <v>1452.9526383758162</v>
      </c>
      <c r="F40" s="6">
        <f ca="1">IFERROR(IF(AND(ValoresIntroducidos,Amortización[[#This Row],[pago
fecha]]&lt;&gt;""),-PPMT(TasaDeIntereses/12,1,DuraciónDelPréstamo-ROWS($C$4:C40)+1,Amortización[[#This Row],[inicial
saldo]]),""),0)</f>
        <v>1492.5162261731948</v>
      </c>
      <c r="G40" s="6">
        <f ca="1">IF(Amortización[[#This Row],[pago
fecha]]="",0,CantidadDelImpuestoDePropiedad)</f>
        <v>375</v>
      </c>
      <c r="H40" s="6">
        <f ca="1">IF(Amortización[[#This Row],[pago
fecha]]="",0,Amortización[[#This Row],[intereses]]+Amortización[[#This Row],[principal]]+Amortización[[#This Row],[propiedad
impuestos]])</f>
        <v>3320.468864549011</v>
      </c>
      <c r="I40" s="6">
        <f ca="1">IF(Amortización[[#This Row],[pago
fecha]]="",0,Amortización[[#This Row],[inicial
saldo]]-Amortización[[#This Row],[principal]])</f>
        <v>348708.63321019587</v>
      </c>
      <c r="J40" s="8">
        <f ca="1">IF(Amortización[[#This Row],[cierre
saldo]]&gt;0,ÚltimaFila-ROW(),0)</f>
        <v>163</v>
      </c>
    </row>
    <row r="41" spans="2:10" ht="15" customHeight="1" x14ac:dyDescent="0.25">
      <c r="B41" s="7">
        <f>ROWS($B$4:B41)</f>
        <v>38</v>
      </c>
      <c r="C41" s="9">
        <f ca="1">IF(ValoresIntroducidos,IF(Amortización[[#This Row],[N.º]]&lt;=DuraciónDelPréstamo,IF(ROW()-ROW(Amortización[[#Headers],[pago
fecha]])=1,InicioDelPréstamo,IF(I40&gt;0,EDATE(C40,1),"")),""),"")</f>
        <v>46041</v>
      </c>
      <c r="D41" s="6">
        <f ca="1">IF(ROW()-ROW(Amortización[[#Headers],[inicial
saldo]])=1,CantidadPréstamo,IF(Amortización[[#This Row],[pago
fecha]]="",0,INDEX(Amortización[], ROW()-4,8)))</f>
        <v>348708.63321019587</v>
      </c>
      <c r="E41" s="6">
        <f ca="1">IF(ValoresIntroducidos,IF(ROW()-ROW(Amortización[[#Headers],[intereses]])=1,-IPMT(TasaDeIntereses/12,1,DuraciónDelPréstamo-ROWS($C$4:C41)+1,Amortización[[#This Row],[inicial
saldo]]),IFERROR(-IPMT(TasaDeIntereses/12,1,Amortización[[#This Row],[N.º
disponible]],D42),0)),0)</f>
        <v>1446.7079090267232</v>
      </c>
      <c r="F41" s="6">
        <f ca="1">IFERROR(IF(AND(ValoresIntroducidos,Amortización[[#This Row],[pago
fecha]]&lt;&gt;""),-PPMT(TasaDeIntereses/12,1,DuraciónDelPréstamo-ROWS($C$4:C41)+1,Amortización[[#This Row],[inicial
saldo]]),""),0)</f>
        <v>1498.7350437822497</v>
      </c>
      <c r="G41" s="6">
        <f ca="1">IF(Amortización[[#This Row],[pago
fecha]]="",0,CantidadDelImpuestoDePropiedad)</f>
        <v>375</v>
      </c>
      <c r="H41" s="6">
        <f ca="1">IF(Amortización[[#This Row],[pago
fecha]]="",0,Amortización[[#This Row],[intereses]]+Amortización[[#This Row],[principal]]+Amortización[[#This Row],[propiedad
impuestos]])</f>
        <v>3320.4429528089731</v>
      </c>
      <c r="I41" s="6">
        <f ca="1">IF(Amortización[[#This Row],[pago
fecha]]="",0,Amortización[[#This Row],[inicial
saldo]]-Amortización[[#This Row],[principal]])</f>
        <v>347209.89816641359</v>
      </c>
      <c r="J41" s="8">
        <f ca="1">IF(Amortización[[#This Row],[cierre
saldo]]&gt;0,ÚltimaFila-ROW(),0)</f>
        <v>162</v>
      </c>
    </row>
    <row r="42" spans="2:10" ht="15" customHeight="1" x14ac:dyDescent="0.25">
      <c r="B42" s="7">
        <f>ROWS($B$4:B42)</f>
        <v>39</v>
      </c>
      <c r="C42" s="9">
        <f ca="1">IF(ValoresIntroducidos,IF(Amortización[[#This Row],[N.º]]&lt;=DuraciónDelPréstamo,IF(ROW()-ROW(Amortización[[#Headers],[pago
fecha]])=1,InicioDelPréstamo,IF(I41&gt;0,EDATE(C41,1),"")),""),"")</f>
        <v>46072</v>
      </c>
      <c r="D42" s="6">
        <f ca="1">IF(ROW()-ROW(Amortización[[#Headers],[inicial
saldo]])=1,CantidadPréstamo,IF(Amortización[[#This Row],[pago
fecha]]="",0,INDEX(Amortización[], ROW()-4,8)))</f>
        <v>347209.89816641359</v>
      </c>
      <c r="E42" s="6">
        <f ca="1">IF(ValoresIntroducidos,IF(ROW()-ROW(Amortización[[#Headers],[intereses]])=1,-IPMT(TasaDeIntereses/12,1,DuraciónDelPréstamo-ROWS($C$4:C42)+1,Amortización[[#This Row],[inicial
saldo]]),IFERROR(-IPMT(TasaDeIntereses/12,1,Amortización[[#This Row],[N.º
disponible]],D43),0)),0)</f>
        <v>1440.4371599720096</v>
      </c>
      <c r="F42" s="6">
        <f ca="1">IFERROR(IF(AND(ValoresIntroducidos,Amortización[[#This Row],[pago
fecha]]&lt;&gt;""),-PPMT(TasaDeIntereses/12,1,DuraciónDelPréstamo-ROWS($C$4:C42)+1,Amortización[[#This Row],[inicial
saldo]]),""),0)</f>
        <v>1504.9797731313424</v>
      </c>
      <c r="G42" s="6">
        <f ca="1">IF(Amortización[[#This Row],[pago
fecha]]="",0,CantidadDelImpuestoDePropiedad)</f>
        <v>375</v>
      </c>
      <c r="H42" s="6">
        <f ca="1">IF(Amortización[[#This Row],[pago
fecha]]="",0,Amortización[[#This Row],[intereses]]+Amortización[[#This Row],[principal]]+Amortización[[#This Row],[propiedad
impuestos]])</f>
        <v>3320.4169331033518</v>
      </c>
      <c r="I42" s="6">
        <f ca="1">IF(Amortización[[#This Row],[pago
fecha]]="",0,Amortización[[#This Row],[inicial
saldo]]-Amortización[[#This Row],[principal]])</f>
        <v>345704.91839328228</v>
      </c>
      <c r="J42" s="8">
        <f ca="1">IF(Amortización[[#This Row],[cierre
saldo]]&gt;0,ÚltimaFila-ROW(),0)</f>
        <v>161</v>
      </c>
    </row>
    <row r="43" spans="2:10" ht="15" customHeight="1" x14ac:dyDescent="0.25">
      <c r="B43" s="7">
        <f>ROWS($B$4:B43)</f>
        <v>40</v>
      </c>
      <c r="C43" s="9">
        <f ca="1">IF(ValoresIntroducidos,IF(Amortización[[#This Row],[N.º]]&lt;=DuraciónDelPréstamo,IF(ROW()-ROW(Amortización[[#Headers],[pago
fecha]])=1,InicioDelPréstamo,IF(I42&gt;0,EDATE(C42,1),"")),""),"")</f>
        <v>46100</v>
      </c>
      <c r="D43" s="6">
        <f ca="1">IF(ROW()-ROW(Amortización[[#Headers],[inicial
saldo]])=1,CantidadPréstamo,IF(Amortización[[#This Row],[pago
fecha]]="",0,INDEX(Amortización[], ROW()-4,8)))</f>
        <v>345704.91839328228</v>
      </c>
      <c r="E43" s="6">
        <f ca="1">IF(ValoresIntroducidos,IF(ROW()-ROW(Amortización[[#Headers],[intereses]])=1,-IPMT(TasaDeIntereses/12,1,DuraciónDelPréstamo-ROWS($C$4:C43)+1,Amortización[[#This Row],[inicial
saldo]]),IFERROR(-IPMT(TasaDeIntereses/12,1,Amortización[[#This Row],[N.º
disponible]],D44),0)),0)</f>
        <v>1434.1402827962343</v>
      </c>
      <c r="F43" s="6">
        <f ca="1">IFERROR(IF(AND(ValoresIntroducidos,Amortización[[#This Row],[pago
fecha]]&lt;&gt;""),-PPMT(TasaDeIntereses/12,1,DuraciónDelPréstamo-ROWS($C$4:C43)+1,Amortización[[#This Row],[inicial
saldo]]),""),0)</f>
        <v>1511.2505221860563</v>
      </c>
      <c r="G43" s="6">
        <f ca="1">IF(Amortización[[#This Row],[pago
fecha]]="",0,CantidadDelImpuestoDePropiedad)</f>
        <v>375</v>
      </c>
      <c r="H43" s="6">
        <f ca="1">IF(Amortización[[#This Row],[pago
fecha]]="",0,Amortización[[#This Row],[intereses]]+Amortización[[#This Row],[principal]]+Amortización[[#This Row],[propiedad
impuestos]])</f>
        <v>3320.3908049822903</v>
      </c>
      <c r="I43" s="6">
        <f ca="1">IF(Amortización[[#This Row],[pago
fecha]]="",0,Amortización[[#This Row],[inicial
saldo]]-Amortización[[#This Row],[principal]])</f>
        <v>344193.66787109623</v>
      </c>
      <c r="J43" s="8">
        <f ca="1">IF(Amortización[[#This Row],[cierre
saldo]]&gt;0,ÚltimaFila-ROW(),0)</f>
        <v>160</v>
      </c>
    </row>
    <row r="44" spans="2:10" ht="15" customHeight="1" x14ac:dyDescent="0.25">
      <c r="B44" s="7">
        <f>ROWS($B$4:B44)</f>
        <v>41</v>
      </c>
      <c r="C44" s="9">
        <f ca="1">IF(ValoresIntroducidos,IF(Amortización[[#This Row],[N.º]]&lt;=DuraciónDelPréstamo,IF(ROW()-ROW(Amortización[[#Headers],[pago
fecha]])=1,InicioDelPréstamo,IF(I43&gt;0,EDATE(C43,1),"")),""),"")</f>
        <v>46131</v>
      </c>
      <c r="D44" s="6">
        <f ca="1">IF(ROW()-ROW(Amortización[[#Headers],[inicial
saldo]])=1,CantidadPréstamo,IF(Amortización[[#This Row],[pago
fecha]]="",0,INDEX(Amortización[], ROW()-4,8)))</f>
        <v>344193.66787109623</v>
      </c>
      <c r="E44" s="6">
        <f ca="1">IF(ValoresIntroducidos,IF(ROW()-ROW(Amortización[[#Headers],[intereses]])=1,-IPMT(TasaDeIntereses/12,1,DuraciónDelPréstamo-ROWS($C$4:C44)+1,Amortización[[#This Row],[inicial
saldo]]),IFERROR(-IPMT(TasaDeIntereses/12,1,Amortización[[#This Row],[N.º
disponible]],D45),0)),0)</f>
        <v>1427.8171686322266</v>
      </c>
      <c r="F44" s="6">
        <f ca="1">IFERROR(IF(AND(ValoresIntroducidos,Amortización[[#This Row],[pago
fecha]]&lt;&gt;""),-PPMT(TasaDeIntereses/12,1,DuraciónDelPréstamo-ROWS($C$4:C44)+1,Amortización[[#This Row],[inicial
saldo]]),""),0)</f>
        <v>1517.5473993618323</v>
      </c>
      <c r="G44" s="6">
        <f ca="1">IF(Amortización[[#This Row],[pago
fecha]]="",0,CantidadDelImpuestoDePropiedad)</f>
        <v>375</v>
      </c>
      <c r="H44" s="6">
        <f ca="1">IF(Amortización[[#This Row],[pago
fecha]]="",0,Amortización[[#This Row],[intereses]]+Amortización[[#This Row],[principal]]+Amortización[[#This Row],[propiedad
impuestos]])</f>
        <v>3320.3645679940591</v>
      </c>
      <c r="I44" s="6">
        <f ca="1">IF(Amortización[[#This Row],[pago
fecha]]="",0,Amortización[[#This Row],[inicial
saldo]]-Amortización[[#This Row],[principal]])</f>
        <v>342676.12047173438</v>
      </c>
      <c r="J44" s="8">
        <f ca="1">IF(Amortización[[#This Row],[cierre
saldo]]&gt;0,ÚltimaFila-ROW(),0)</f>
        <v>159</v>
      </c>
    </row>
    <row r="45" spans="2:10" ht="15" customHeight="1" x14ac:dyDescent="0.25">
      <c r="B45" s="7">
        <f>ROWS($B$4:B45)</f>
        <v>42</v>
      </c>
      <c r="C45" s="9">
        <f ca="1">IF(ValoresIntroducidos,IF(Amortización[[#This Row],[N.º]]&lt;=DuraciónDelPréstamo,IF(ROW()-ROW(Amortización[[#Headers],[pago
fecha]])=1,InicioDelPréstamo,IF(I44&gt;0,EDATE(C44,1),"")),""),"")</f>
        <v>46161</v>
      </c>
      <c r="D45" s="6">
        <f ca="1">IF(ROW()-ROW(Amortización[[#Headers],[inicial
saldo]])=1,CantidadPréstamo,IF(Amortización[[#This Row],[pago
fecha]]="",0,INDEX(Amortización[], ROW()-4,8)))</f>
        <v>342676.12047173438</v>
      </c>
      <c r="E45" s="6">
        <f ca="1">IF(ValoresIntroducidos,IF(ROW()-ROW(Amortización[[#Headers],[intereses]])=1,-IPMT(TasaDeIntereses/12,1,DuraciónDelPréstamo-ROWS($C$4:C45)+1,Amortización[[#This Row],[inicial
saldo]]),IFERROR(-IPMT(TasaDeIntereses/12,1,Amortización[[#This Row],[N.º
disponible]],D46),0)),0)</f>
        <v>1421.4677081592022</v>
      </c>
      <c r="F45" s="6">
        <f ca="1">IFERROR(IF(AND(ValoresIntroducidos,Amortización[[#This Row],[pago
fecha]]&lt;&gt;""),-PPMT(TasaDeIntereses/12,1,DuraciónDelPréstamo-ROWS($C$4:C45)+1,Amortización[[#This Row],[inicial
saldo]]),""),0)</f>
        <v>1523.8705135258397</v>
      </c>
      <c r="G45" s="6">
        <f ca="1">IF(Amortización[[#This Row],[pago
fecha]]="",0,CantidadDelImpuestoDePropiedad)</f>
        <v>375</v>
      </c>
      <c r="H45" s="6">
        <f ca="1">IF(Amortización[[#This Row],[pago
fecha]]="",0,Amortización[[#This Row],[intereses]]+Amortización[[#This Row],[principal]]+Amortización[[#This Row],[propiedad
impuestos]])</f>
        <v>3320.3382216850418</v>
      </c>
      <c r="I45" s="6">
        <f ca="1">IF(Amortización[[#This Row],[pago
fecha]]="",0,Amortización[[#This Row],[inicial
saldo]]-Amortización[[#This Row],[principal]])</f>
        <v>341152.24995820853</v>
      </c>
      <c r="J45" s="8">
        <f ca="1">IF(Amortización[[#This Row],[cierre
saldo]]&gt;0,ÚltimaFila-ROW(),0)</f>
        <v>158</v>
      </c>
    </row>
    <row r="46" spans="2:10" ht="15" customHeight="1" x14ac:dyDescent="0.25">
      <c r="B46" s="7">
        <f>ROWS($B$4:B46)</f>
        <v>43</v>
      </c>
      <c r="C46" s="9">
        <f ca="1">IF(ValoresIntroducidos,IF(Amortización[[#This Row],[N.º]]&lt;=DuraciónDelPréstamo,IF(ROW()-ROW(Amortización[[#Headers],[pago
fecha]])=1,InicioDelPréstamo,IF(I45&gt;0,EDATE(C45,1),"")),""),"")</f>
        <v>46192</v>
      </c>
      <c r="D46" s="6">
        <f ca="1">IF(ROW()-ROW(Amortización[[#Headers],[inicial
saldo]])=1,CantidadPréstamo,IF(Amortización[[#This Row],[pago
fecha]]="",0,INDEX(Amortización[], ROW()-4,8)))</f>
        <v>341152.24995820853</v>
      </c>
      <c r="E46" s="6">
        <f ca="1">IF(ValoresIntroducidos,IF(ROW()-ROW(Amortización[[#Headers],[intereses]])=1,-IPMT(TasaDeIntereses/12,1,DuraciónDelPréstamo-ROWS($C$4:C46)+1,Amortización[[#This Row],[inicial
saldo]]),IFERROR(-IPMT(TasaDeIntereses/12,1,Amortización[[#This Row],[N.º
disponible]],D47),0)),0)</f>
        <v>1415.0917916008736</v>
      </c>
      <c r="F46" s="6">
        <f ca="1">IFERROR(IF(AND(ValoresIntroducidos,Amortización[[#This Row],[pago
fecha]]&lt;&gt;""),-PPMT(TasaDeIntereses/12,1,DuraciónDelPréstamo-ROWS($C$4:C46)+1,Amortización[[#This Row],[inicial
saldo]]),""),0)</f>
        <v>1530.2199739988644</v>
      </c>
      <c r="G46" s="6">
        <f ca="1">IF(Amortización[[#This Row],[pago
fecha]]="",0,CantidadDelImpuestoDePropiedad)</f>
        <v>375</v>
      </c>
      <c r="H46" s="6">
        <f ca="1">IF(Amortización[[#This Row],[pago
fecha]]="",0,Amortización[[#This Row],[intereses]]+Amortización[[#This Row],[principal]]+Amortización[[#This Row],[propiedad
impuestos]])</f>
        <v>3320.311765599738</v>
      </c>
      <c r="I46" s="6">
        <f ca="1">IF(Amortización[[#This Row],[pago
fecha]]="",0,Amortización[[#This Row],[inicial
saldo]]-Amortización[[#This Row],[principal]])</f>
        <v>339622.02998420969</v>
      </c>
      <c r="J46" s="8">
        <f ca="1">IF(Amortización[[#This Row],[cierre
saldo]]&gt;0,ÚltimaFila-ROW(),0)</f>
        <v>157</v>
      </c>
    </row>
    <row r="47" spans="2:10" ht="15" customHeight="1" x14ac:dyDescent="0.25">
      <c r="B47" s="7">
        <f>ROWS($B$4:B47)</f>
        <v>44</v>
      </c>
      <c r="C47" s="9">
        <f ca="1">IF(ValoresIntroducidos,IF(Amortización[[#This Row],[N.º]]&lt;=DuraciónDelPréstamo,IF(ROW()-ROW(Amortización[[#Headers],[pago
fecha]])=1,InicioDelPréstamo,IF(I46&gt;0,EDATE(C46,1),"")),""),"")</f>
        <v>46222</v>
      </c>
      <c r="D47" s="6">
        <f ca="1">IF(ROW()-ROW(Amortización[[#Headers],[inicial
saldo]])=1,CantidadPréstamo,IF(Amortización[[#This Row],[pago
fecha]]="",0,INDEX(Amortización[], ROW()-4,8)))</f>
        <v>339622.02998420969</v>
      </c>
      <c r="E47" s="6">
        <f ca="1">IF(ValoresIntroducidos,IF(ROW()-ROW(Amortización[[#Headers],[intereses]])=1,-IPMT(TasaDeIntereses/12,1,DuraciónDelPréstamo-ROWS($C$4:C47)+1,Amortización[[#This Row],[inicial
saldo]]),IFERROR(-IPMT(TasaDeIntereses/12,1,Amortización[[#This Row],[N.º
disponible]],D48),0)),0)</f>
        <v>1408.6893087235519</v>
      </c>
      <c r="F47" s="6">
        <f ca="1">IFERROR(IF(AND(ValoresIntroducidos,Amortización[[#This Row],[pago
fecha]]&lt;&gt;""),-PPMT(TasaDeIntereses/12,1,DuraciónDelPréstamo-ROWS($C$4:C47)+1,Amortización[[#This Row],[inicial
saldo]]),""),0)</f>
        <v>1536.5958905571929</v>
      </c>
      <c r="G47" s="6">
        <f ca="1">IF(Amortización[[#This Row],[pago
fecha]]="",0,CantidadDelImpuestoDePropiedad)</f>
        <v>375</v>
      </c>
      <c r="H47" s="6">
        <f ca="1">IF(Amortización[[#This Row],[pago
fecha]]="",0,Amortización[[#This Row],[intereses]]+Amortización[[#This Row],[principal]]+Amortización[[#This Row],[propiedad
impuestos]])</f>
        <v>3320.2851992807446</v>
      </c>
      <c r="I47" s="6">
        <f ca="1">IF(Amortización[[#This Row],[pago
fecha]]="",0,Amortización[[#This Row],[inicial
saldo]]-Amortización[[#This Row],[principal]])</f>
        <v>338085.43409365247</v>
      </c>
      <c r="J47" s="8">
        <f ca="1">IF(Amortización[[#This Row],[cierre
saldo]]&gt;0,ÚltimaFila-ROW(),0)</f>
        <v>156</v>
      </c>
    </row>
    <row r="48" spans="2:10" ht="15" customHeight="1" x14ac:dyDescent="0.25">
      <c r="B48" s="7">
        <f>ROWS($B$4:B48)</f>
        <v>45</v>
      </c>
      <c r="C48" s="9">
        <f ca="1">IF(ValoresIntroducidos,IF(Amortización[[#This Row],[N.º]]&lt;=DuraciónDelPréstamo,IF(ROW()-ROW(Amortización[[#Headers],[pago
fecha]])=1,InicioDelPréstamo,IF(I47&gt;0,EDATE(C47,1),"")),""),"")</f>
        <v>46253</v>
      </c>
      <c r="D48" s="6">
        <f ca="1">IF(ROW()-ROW(Amortización[[#Headers],[inicial
saldo]])=1,CantidadPréstamo,IF(Amortización[[#This Row],[pago
fecha]]="",0,INDEX(Amortización[], ROW()-4,8)))</f>
        <v>338085.43409365247</v>
      </c>
      <c r="E48" s="6">
        <f ca="1">IF(ValoresIntroducidos,IF(ROW()-ROW(Amortización[[#Headers],[intereses]])=1,-IPMT(TasaDeIntereses/12,1,DuraciónDelPréstamo-ROWS($C$4:C48)+1,Amortización[[#This Row],[inicial
saldo]]),IFERROR(-IPMT(TasaDeIntereses/12,1,Amortización[[#This Row],[N.º
disponible]],D49),0)),0)</f>
        <v>1402.2601488342414</v>
      </c>
      <c r="F48" s="6">
        <f ca="1">IFERROR(IF(AND(ValoresIntroducidos,Amortización[[#This Row],[pago
fecha]]&lt;&gt;""),-PPMT(TasaDeIntereses/12,1,DuraciónDelPréstamo-ROWS($C$4:C48)+1,Amortización[[#This Row],[inicial
saldo]]),""),0)</f>
        <v>1542.998373434514</v>
      </c>
      <c r="G48" s="6">
        <f ca="1">IF(Amortización[[#This Row],[pago
fecha]]="",0,CantidadDelImpuestoDePropiedad)</f>
        <v>375</v>
      </c>
      <c r="H48" s="6">
        <f ca="1">IF(Amortización[[#This Row],[pago
fecha]]="",0,Amortización[[#This Row],[intereses]]+Amortización[[#This Row],[principal]]+Amortización[[#This Row],[propiedad
impuestos]])</f>
        <v>3320.2585222687553</v>
      </c>
      <c r="I48" s="6">
        <f ca="1">IF(Amortización[[#This Row],[pago
fecha]]="",0,Amortización[[#This Row],[inicial
saldo]]-Amortización[[#This Row],[principal]])</f>
        <v>336542.43572021794</v>
      </c>
      <c r="J48" s="8">
        <f ca="1">IF(Amortización[[#This Row],[cierre
saldo]]&gt;0,ÚltimaFila-ROW(),0)</f>
        <v>155</v>
      </c>
    </row>
    <row r="49" spans="2:10" ht="15" customHeight="1" x14ac:dyDescent="0.25">
      <c r="B49" s="7">
        <f>ROWS($B$4:B49)</f>
        <v>46</v>
      </c>
      <c r="C49" s="9">
        <f ca="1">IF(ValoresIntroducidos,IF(Amortización[[#This Row],[N.º]]&lt;=DuraciónDelPréstamo,IF(ROW()-ROW(Amortización[[#Headers],[pago
fecha]])=1,InicioDelPréstamo,IF(I48&gt;0,EDATE(C48,1),"")),""),"")</f>
        <v>46284</v>
      </c>
      <c r="D49" s="6">
        <f ca="1">IF(ROW()-ROW(Amortización[[#Headers],[inicial
saldo]])=1,CantidadPréstamo,IF(Amortización[[#This Row],[pago
fecha]]="",0,INDEX(Amortización[], ROW()-4,8)))</f>
        <v>336542.43572021794</v>
      </c>
      <c r="E49" s="6">
        <f ca="1">IF(ValoresIntroducidos,IF(ROW()-ROW(Amortización[[#Headers],[intereses]])=1,-IPMT(TasaDeIntereses/12,1,DuraciónDelPréstamo-ROWS($C$4:C49)+1,Amortización[[#This Row],[inicial
saldo]]),IFERROR(-IPMT(TasaDeIntereses/12,1,Amortización[[#This Row],[N.º
disponible]],D50),0)),0)</f>
        <v>1395.8042007787255</v>
      </c>
      <c r="F49" s="6">
        <f ca="1">IFERROR(IF(AND(ValoresIntroducidos,Amortización[[#This Row],[pago
fecha]]&lt;&gt;""),-PPMT(TasaDeIntereses/12,1,DuraciónDelPréstamo-ROWS($C$4:C49)+1,Amortización[[#This Row],[inicial
saldo]]),""),0)</f>
        <v>1549.4275333238245</v>
      </c>
      <c r="G49" s="6">
        <f ca="1">IF(Amortización[[#This Row],[pago
fecha]]="",0,CantidadDelImpuestoDePropiedad)</f>
        <v>375</v>
      </c>
      <c r="H49" s="6">
        <f ca="1">IF(Amortización[[#This Row],[pago
fecha]]="",0,Amortización[[#This Row],[intereses]]+Amortización[[#This Row],[principal]]+Amortización[[#This Row],[propiedad
impuestos]])</f>
        <v>3320.23173410255</v>
      </c>
      <c r="I49" s="6">
        <f ca="1">IF(Amortización[[#This Row],[pago
fecha]]="",0,Amortización[[#This Row],[inicial
saldo]]-Amortización[[#This Row],[principal]])</f>
        <v>334993.00818689412</v>
      </c>
      <c r="J49" s="8">
        <f ca="1">IF(Amortización[[#This Row],[cierre
saldo]]&gt;0,ÚltimaFila-ROW(),0)</f>
        <v>154</v>
      </c>
    </row>
    <row r="50" spans="2:10" ht="15" customHeight="1" x14ac:dyDescent="0.25">
      <c r="B50" s="7">
        <f>ROWS($B$4:B50)</f>
        <v>47</v>
      </c>
      <c r="C50" s="9">
        <f ca="1">IF(ValoresIntroducidos,IF(Amortización[[#This Row],[N.º]]&lt;=DuraciónDelPréstamo,IF(ROW()-ROW(Amortización[[#Headers],[pago
fecha]])=1,InicioDelPréstamo,IF(I49&gt;0,EDATE(C49,1),"")),""),"")</f>
        <v>46314</v>
      </c>
      <c r="D50" s="6">
        <f ca="1">IF(ROW()-ROW(Amortización[[#Headers],[inicial
saldo]])=1,CantidadPréstamo,IF(Amortización[[#This Row],[pago
fecha]]="",0,INDEX(Amortización[], ROW()-4,8)))</f>
        <v>334993.00818689412</v>
      </c>
      <c r="E50" s="6">
        <f ca="1">IF(ValoresIntroducidos,IF(ROW()-ROW(Amortización[[#Headers],[intereses]])=1,-IPMT(TasaDeIntereses/12,1,DuraciónDelPréstamo-ROWS($C$4:C50)+1,Amortización[[#This Row],[inicial
saldo]]),IFERROR(-IPMT(TasaDeIntereses/12,1,Amortización[[#This Row],[N.º
disponible]],D51),0)),0)</f>
        <v>1389.3213529396448</v>
      </c>
      <c r="F50" s="6">
        <f ca="1">IFERROR(IF(AND(ValoresIntroducidos,Amortización[[#This Row],[pago
fecha]]&lt;&gt;""),-PPMT(TasaDeIntereses/12,1,DuraciónDelPréstamo-ROWS($C$4:C50)+1,Amortización[[#This Row],[inicial
saldo]]),""),0)</f>
        <v>1555.8834813793403</v>
      </c>
      <c r="G50" s="6">
        <f ca="1">IF(Amortización[[#This Row],[pago
fecha]]="",0,CantidadDelImpuestoDePropiedad)</f>
        <v>375</v>
      </c>
      <c r="H50" s="6">
        <f ca="1">IF(Amortización[[#This Row],[pago
fecha]]="",0,Amortización[[#This Row],[intereses]]+Amortización[[#This Row],[principal]]+Amortización[[#This Row],[propiedad
impuestos]])</f>
        <v>3320.2048343189854</v>
      </c>
      <c r="I50" s="6">
        <f ca="1">IF(Amortización[[#This Row],[pago
fecha]]="",0,Amortización[[#This Row],[inicial
saldo]]-Amortización[[#This Row],[principal]])</f>
        <v>333437.12470551475</v>
      </c>
      <c r="J50" s="8">
        <f ca="1">IF(Amortización[[#This Row],[cierre
saldo]]&gt;0,ÚltimaFila-ROW(),0)</f>
        <v>153</v>
      </c>
    </row>
    <row r="51" spans="2:10" ht="15" customHeight="1" x14ac:dyDescent="0.25">
      <c r="B51" s="7">
        <f>ROWS($B$4:B51)</f>
        <v>48</v>
      </c>
      <c r="C51" s="9">
        <f ca="1">IF(ValoresIntroducidos,IF(Amortización[[#This Row],[N.º]]&lt;=DuraciónDelPréstamo,IF(ROW()-ROW(Amortización[[#Headers],[pago
fecha]])=1,InicioDelPréstamo,IF(I50&gt;0,EDATE(C50,1),"")),""),"")</f>
        <v>46345</v>
      </c>
      <c r="D51" s="6">
        <f ca="1">IF(ROW()-ROW(Amortización[[#Headers],[inicial
saldo]])=1,CantidadPréstamo,IF(Amortización[[#This Row],[pago
fecha]]="",0,INDEX(Amortización[], ROW()-4,8)))</f>
        <v>333437.12470551475</v>
      </c>
      <c r="E51" s="6">
        <f ca="1">IF(ValoresIntroducidos,IF(ROW()-ROW(Amortización[[#Headers],[intereses]])=1,-IPMT(TasaDeIntereses/12,1,DuraciónDelPréstamo-ROWS($C$4:C51)+1,Amortización[[#This Row],[inicial
saldo]]),IFERROR(-IPMT(TasaDeIntereses/12,1,Amortización[[#This Row],[N.º
disponible]],D52),0)),0)</f>
        <v>1382.8114932345679</v>
      </c>
      <c r="F51" s="6">
        <f ca="1">IFERROR(IF(AND(ValoresIntroducidos,Amortización[[#This Row],[pago
fecha]]&lt;&gt;""),-PPMT(TasaDeIntereses/12,1,DuraciónDelPréstamo-ROWS($C$4:C51)+1,Amortización[[#This Row],[inicial
saldo]]),""),0)</f>
        <v>1562.3663292184208</v>
      </c>
      <c r="G51" s="6">
        <f ca="1">IF(Amortización[[#This Row],[pago
fecha]]="",0,CantidadDelImpuestoDePropiedad)</f>
        <v>375</v>
      </c>
      <c r="H51" s="6">
        <f ca="1">IF(Amortización[[#This Row],[pago
fecha]]="",0,Amortización[[#This Row],[intereses]]+Amortización[[#This Row],[principal]]+Amortización[[#This Row],[propiedad
impuestos]])</f>
        <v>3320.1778224529889</v>
      </c>
      <c r="I51" s="6">
        <f ca="1">IF(Amortización[[#This Row],[pago
fecha]]="",0,Amortización[[#This Row],[inicial
saldo]]-Amortización[[#This Row],[principal]])</f>
        <v>331874.75837629632</v>
      </c>
      <c r="J51" s="8">
        <f ca="1">IF(Amortización[[#This Row],[cierre
saldo]]&gt;0,ÚltimaFila-ROW(),0)</f>
        <v>152</v>
      </c>
    </row>
    <row r="52" spans="2:10" ht="15" customHeight="1" x14ac:dyDescent="0.25">
      <c r="B52" s="7">
        <f>ROWS($B$4:B52)</f>
        <v>49</v>
      </c>
      <c r="C52" s="9">
        <f ca="1">IF(ValoresIntroducidos,IF(Amortización[[#This Row],[N.º]]&lt;=DuraciónDelPréstamo,IF(ROW()-ROW(Amortización[[#Headers],[pago
fecha]])=1,InicioDelPréstamo,IF(I51&gt;0,EDATE(C51,1),"")),""),"")</f>
        <v>46375</v>
      </c>
      <c r="D52" s="6">
        <f ca="1">IF(ROW()-ROW(Amortización[[#Headers],[inicial
saldo]])=1,CantidadPréstamo,IF(Amortización[[#This Row],[pago
fecha]]="",0,INDEX(Amortización[], ROW()-4,8)))</f>
        <v>331874.75837629632</v>
      </c>
      <c r="E52" s="6">
        <f ca="1">IF(ValoresIntroducidos,IF(ROW()-ROW(Amortización[[#Headers],[intereses]])=1,-IPMT(TasaDeIntereses/12,1,DuraciónDelPréstamo-ROWS($C$4:C52)+1,Amortización[[#This Row],[inicial
saldo]]),IFERROR(-IPMT(TasaDeIntereses/12,1,Amortización[[#This Row],[N.º
disponible]],D53),0)),0)</f>
        <v>1376.2745091140534</v>
      </c>
      <c r="F52" s="6">
        <f ca="1">IFERROR(IF(AND(ValoresIntroducidos,Amortización[[#This Row],[pago
fecha]]&lt;&gt;""),-PPMT(TasaDeIntereses/12,1,DuraciónDelPréstamo-ROWS($C$4:C52)+1,Amortización[[#This Row],[inicial
saldo]]),""),0)</f>
        <v>1568.8761889234972</v>
      </c>
      <c r="G52" s="6">
        <f ca="1">IF(Amortización[[#This Row],[pago
fecha]]="",0,CantidadDelImpuestoDePropiedad)</f>
        <v>375</v>
      </c>
      <c r="H52" s="6">
        <f ca="1">IF(Amortización[[#This Row],[pago
fecha]]="",0,Amortización[[#This Row],[intereses]]+Amortización[[#This Row],[principal]]+Amortización[[#This Row],[propiedad
impuestos]])</f>
        <v>3320.1506980375507</v>
      </c>
      <c r="I52" s="6">
        <f ca="1">IF(Amortización[[#This Row],[pago
fecha]]="",0,Amortización[[#This Row],[inicial
saldo]]-Amortización[[#This Row],[principal]])</f>
        <v>330305.88218737283</v>
      </c>
      <c r="J52" s="8">
        <f ca="1">IF(Amortización[[#This Row],[cierre
saldo]]&gt;0,ÚltimaFila-ROW(),0)</f>
        <v>151</v>
      </c>
    </row>
    <row r="53" spans="2:10" ht="15" customHeight="1" x14ac:dyDescent="0.25">
      <c r="B53" s="7">
        <f>ROWS($B$4:B53)</f>
        <v>50</v>
      </c>
      <c r="C53" s="9">
        <f ca="1">IF(ValoresIntroducidos,IF(Amortización[[#This Row],[N.º]]&lt;=DuraciónDelPréstamo,IF(ROW()-ROW(Amortización[[#Headers],[pago
fecha]])=1,InicioDelPréstamo,IF(I52&gt;0,EDATE(C52,1),"")),""),"")</f>
        <v>46406</v>
      </c>
      <c r="D53" s="6">
        <f ca="1">IF(ROW()-ROW(Amortización[[#Headers],[inicial
saldo]])=1,CantidadPréstamo,IF(Amortización[[#This Row],[pago
fecha]]="",0,INDEX(Amortización[], ROW()-4,8)))</f>
        <v>330305.88218737283</v>
      </c>
      <c r="E53" s="6">
        <f ca="1">IF(ValoresIntroducidos,IF(ROW()-ROW(Amortización[[#Headers],[intereses]])=1,-IPMT(TasaDeIntereses/12,1,DuraciónDelPréstamo-ROWS($C$4:C53)+1,Amortización[[#This Row],[inicial
saldo]]),IFERROR(-IPMT(TasaDeIntereses/12,1,Amortización[[#This Row],[N.º
disponible]],D54),0)),0)</f>
        <v>1369.7102875597036</v>
      </c>
      <c r="F53" s="6">
        <f ca="1">IFERROR(IF(AND(ValoresIntroducidos,Amortización[[#This Row],[pago
fecha]]&lt;&gt;""),-PPMT(TasaDeIntereses/12,1,DuraciónDelPréstamo-ROWS($C$4:C53)+1,Amortización[[#This Row],[inicial
saldo]]),""),0)</f>
        <v>1575.4131730440122</v>
      </c>
      <c r="G53" s="6">
        <f ca="1">IF(Amortización[[#This Row],[pago
fecha]]="",0,CantidadDelImpuestoDePropiedad)</f>
        <v>375</v>
      </c>
      <c r="H53" s="6">
        <f ca="1">IF(Amortización[[#This Row],[pago
fecha]]="",0,Amortización[[#This Row],[intereses]]+Amortización[[#This Row],[principal]]+Amortización[[#This Row],[propiedad
impuestos]])</f>
        <v>3320.123460603716</v>
      </c>
      <c r="I53" s="6">
        <f ca="1">IF(Amortización[[#This Row],[pago
fecha]]="",0,Amortización[[#This Row],[inicial
saldo]]-Amortización[[#This Row],[principal]])</f>
        <v>328730.46901432885</v>
      </c>
      <c r="J53" s="8">
        <f ca="1">IF(Amortización[[#This Row],[cierre
saldo]]&gt;0,ÚltimaFila-ROW(),0)</f>
        <v>150</v>
      </c>
    </row>
    <row r="54" spans="2:10" ht="15" customHeight="1" x14ac:dyDescent="0.25">
      <c r="B54" s="7">
        <f>ROWS($B$4:B54)</f>
        <v>51</v>
      </c>
      <c r="C54" s="9">
        <f ca="1">IF(ValoresIntroducidos,IF(Amortización[[#This Row],[N.º]]&lt;=DuraciónDelPréstamo,IF(ROW()-ROW(Amortización[[#Headers],[pago
fecha]])=1,InicioDelPréstamo,IF(I53&gt;0,EDATE(C53,1),"")),""),"")</f>
        <v>46437</v>
      </c>
      <c r="D54" s="6">
        <f ca="1">IF(ROW()-ROW(Amortización[[#Headers],[inicial
saldo]])=1,CantidadPréstamo,IF(Amortización[[#This Row],[pago
fecha]]="",0,INDEX(Amortización[], ROW()-4,8)))</f>
        <v>328730.46901432885</v>
      </c>
      <c r="E54" s="6">
        <f ca="1">IF(ValoresIntroducidos,IF(ROW()-ROW(Amortización[[#Headers],[intereses]])=1,-IPMT(TasaDeIntereses/12,1,DuraciónDelPréstamo-ROWS($C$4:C54)+1,Amortización[[#This Row],[inicial
saldo]]),IFERROR(-IPMT(TasaDeIntereses/12,1,Amortización[[#This Row],[N.º
disponible]],D55),0)),0)</f>
        <v>1363.1187150822104</v>
      </c>
      <c r="F54" s="6">
        <f ca="1">IFERROR(IF(AND(ValoresIntroducidos,Amortización[[#This Row],[pago
fecha]]&lt;&gt;""),-PPMT(TasaDeIntereses/12,1,DuraciónDelPréstamo-ROWS($C$4:C54)+1,Amortización[[#This Row],[inicial
saldo]]),""),0)</f>
        <v>1581.9773945983623</v>
      </c>
      <c r="G54" s="6">
        <f ca="1">IF(Amortización[[#This Row],[pago
fecha]]="",0,CantidadDelImpuestoDePropiedad)</f>
        <v>375</v>
      </c>
      <c r="H54" s="6">
        <f ca="1">IF(Amortización[[#This Row],[pago
fecha]]="",0,Amortización[[#This Row],[intereses]]+Amortización[[#This Row],[principal]]+Amortización[[#This Row],[propiedad
impuestos]])</f>
        <v>3320.0961096805727</v>
      </c>
      <c r="I54" s="6">
        <f ca="1">IF(Amortización[[#This Row],[pago
fecha]]="",0,Amortización[[#This Row],[inicial
saldo]]-Amortización[[#This Row],[principal]])</f>
        <v>327148.49161973048</v>
      </c>
      <c r="J54" s="8">
        <f ca="1">IF(Amortización[[#This Row],[cierre
saldo]]&gt;0,ÚltimaFila-ROW(),0)</f>
        <v>149</v>
      </c>
    </row>
    <row r="55" spans="2:10" ht="15" customHeight="1" x14ac:dyDescent="0.25">
      <c r="B55" s="7">
        <f>ROWS($B$4:B55)</f>
        <v>52</v>
      </c>
      <c r="C55" s="9">
        <f ca="1">IF(ValoresIntroducidos,IF(Amortización[[#This Row],[N.º]]&lt;=DuraciónDelPréstamo,IF(ROW()-ROW(Amortización[[#Headers],[pago
fecha]])=1,InicioDelPréstamo,IF(I54&gt;0,EDATE(C54,1),"")),""),"")</f>
        <v>46465</v>
      </c>
      <c r="D55" s="6">
        <f ca="1">IF(ROW()-ROW(Amortización[[#Headers],[inicial
saldo]])=1,CantidadPréstamo,IF(Amortización[[#This Row],[pago
fecha]]="",0,INDEX(Amortización[], ROW()-4,8)))</f>
        <v>327148.49161973048</v>
      </c>
      <c r="E55" s="6">
        <f ca="1">IF(ValoresIntroducidos,IF(ROW()-ROW(Amortización[[#Headers],[intereses]])=1,-IPMT(TasaDeIntereses/12,1,DuraciónDelPréstamo-ROWS($C$4:C55)+1,Amortización[[#This Row],[inicial
saldo]]),IFERROR(-IPMT(TasaDeIntereses/12,1,Amortización[[#This Row],[N.º
disponible]],D56),0)),0)</f>
        <v>1356.4996777193944</v>
      </c>
      <c r="F55" s="6">
        <f ca="1">IFERROR(IF(AND(ValoresIntroducidos,Amortización[[#This Row],[pago
fecha]]&lt;&gt;""),-PPMT(TasaDeIntereses/12,1,DuraciónDelPréstamo-ROWS($C$4:C55)+1,Amortización[[#This Row],[inicial
saldo]]),""),0)</f>
        <v>1588.5689670758557</v>
      </c>
      <c r="G55" s="6">
        <f ca="1">IF(Amortización[[#This Row],[pago
fecha]]="",0,CantidadDelImpuestoDePropiedad)</f>
        <v>375</v>
      </c>
      <c r="H55" s="6">
        <f ca="1">IF(Amortización[[#This Row],[pago
fecha]]="",0,Amortización[[#This Row],[intereses]]+Amortización[[#This Row],[principal]]+Amortización[[#This Row],[propiedad
impuestos]])</f>
        <v>3320.0686447952503</v>
      </c>
      <c r="I55" s="6">
        <f ca="1">IF(Amortización[[#This Row],[pago
fecha]]="",0,Amortización[[#This Row],[inicial
saldo]]-Amortización[[#This Row],[principal]])</f>
        <v>325559.92265265464</v>
      </c>
      <c r="J55" s="8">
        <f ca="1">IF(Amortización[[#This Row],[cierre
saldo]]&gt;0,ÚltimaFila-ROW(),0)</f>
        <v>148</v>
      </c>
    </row>
    <row r="56" spans="2:10" ht="15" customHeight="1" x14ac:dyDescent="0.25">
      <c r="B56" s="7">
        <f>ROWS($B$4:B56)</f>
        <v>53</v>
      </c>
      <c r="C56" s="9">
        <f ca="1">IF(ValoresIntroducidos,IF(Amortización[[#This Row],[N.º]]&lt;=DuraciónDelPréstamo,IF(ROW()-ROW(Amortización[[#Headers],[pago
fecha]])=1,InicioDelPréstamo,IF(I55&gt;0,EDATE(C55,1),"")),""),"")</f>
        <v>46496</v>
      </c>
      <c r="D56" s="6">
        <f ca="1">IF(ROW()-ROW(Amortización[[#Headers],[inicial
saldo]])=1,CantidadPréstamo,IF(Amortización[[#This Row],[pago
fecha]]="",0,INDEX(Amortización[], ROW()-4,8)))</f>
        <v>325559.92265265464</v>
      </c>
      <c r="E56" s="6">
        <f ca="1">IF(ValoresIntroducidos,IF(ROW()-ROW(Amortización[[#Headers],[intereses]])=1,-IPMT(TasaDeIntereses/12,1,DuraciónDelPréstamo-ROWS($C$4:C56)+1,Amortización[[#This Row],[inicial
saldo]]),IFERROR(-IPMT(TasaDeIntereses/12,1,Amortización[[#This Row],[N.º
disponible]],D57),0)),0)</f>
        <v>1349.8530610342332</v>
      </c>
      <c r="F56" s="6">
        <f ca="1">IFERROR(IF(AND(ValoresIntroducidos,Amortización[[#This Row],[pago
fecha]]&lt;&gt;""),-PPMT(TasaDeIntereses/12,1,DuraciónDelPréstamo-ROWS($C$4:C56)+1,Amortización[[#This Row],[inicial
saldo]]),""),0)</f>
        <v>1595.1880044386717</v>
      </c>
      <c r="G56" s="6">
        <f ca="1">IF(Amortización[[#This Row],[pago
fecha]]="",0,CantidadDelImpuestoDePropiedad)</f>
        <v>375</v>
      </c>
      <c r="H56" s="6">
        <f ca="1">IF(Amortización[[#This Row],[pago
fecha]]="",0,Amortización[[#This Row],[intereses]]+Amortización[[#This Row],[principal]]+Amortización[[#This Row],[propiedad
impuestos]])</f>
        <v>3320.0410654729048</v>
      </c>
      <c r="I56" s="6">
        <f ca="1">IF(Amortización[[#This Row],[pago
fecha]]="",0,Amortización[[#This Row],[inicial
saldo]]-Amortización[[#This Row],[principal]])</f>
        <v>323964.73464821599</v>
      </c>
      <c r="J56" s="8">
        <f ca="1">IF(Amortización[[#This Row],[cierre
saldo]]&gt;0,ÚltimaFila-ROW(),0)</f>
        <v>147</v>
      </c>
    </row>
    <row r="57" spans="2:10" ht="15" customHeight="1" x14ac:dyDescent="0.25">
      <c r="B57" s="7">
        <f>ROWS($B$4:B57)</f>
        <v>54</v>
      </c>
      <c r="C57" s="9">
        <f ca="1">IF(ValoresIntroducidos,IF(Amortización[[#This Row],[N.º]]&lt;=DuraciónDelPréstamo,IF(ROW()-ROW(Amortización[[#Headers],[pago
fecha]])=1,InicioDelPréstamo,IF(I56&gt;0,EDATE(C56,1),"")),""),"")</f>
        <v>46526</v>
      </c>
      <c r="D57" s="6">
        <f ca="1">IF(ROW()-ROW(Amortización[[#Headers],[inicial
saldo]])=1,CantidadPréstamo,IF(Amortización[[#This Row],[pago
fecha]]="",0,INDEX(Amortización[], ROW()-4,8)))</f>
        <v>323964.73464821599</v>
      </c>
      <c r="E57" s="6">
        <f ca="1">IF(ValoresIntroducidos,IF(ROW()-ROW(Amortización[[#Headers],[intereses]])=1,-IPMT(TasaDeIntereses/12,1,DuraciónDelPréstamo-ROWS($C$4:C57)+1,Amortización[[#This Row],[inicial
saldo]]),IFERROR(-IPMT(TasaDeIntereses/12,1,Amortización[[#This Row],[N.º
disponible]],D58),0)),0)</f>
        <v>1343.1787501128838</v>
      </c>
      <c r="F57" s="6">
        <f ca="1">IFERROR(IF(AND(ValoresIntroducidos,Amortización[[#This Row],[pago
fecha]]&lt;&gt;""),-PPMT(TasaDeIntereses/12,1,DuraciónDelPréstamo-ROWS($C$4:C57)+1,Amortización[[#This Row],[inicial
saldo]]),""),0)</f>
        <v>1601.8346211238327</v>
      </c>
      <c r="G57" s="6">
        <f ca="1">IF(Amortización[[#This Row],[pago
fecha]]="",0,CantidadDelImpuestoDePropiedad)</f>
        <v>375</v>
      </c>
      <c r="H57" s="6">
        <f ca="1">IF(Amortización[[#This Row],[pago
fecha]]="",0,Amortización[[#This Row],[intereses]]+Amortización[[#This Row],[principal]]+Amortización[[#This Row],[propiedad
impuestos]])</f>
        <v>3320.0133712367165</v>
      </c>
      <c r="I57" s="6">
        <f ca="1">IF(Amortización[[#This Row],[pago
fecha]]="",0,Amortización[[#This Row],[inicial
saldo]]-Amortización[[#This Row],[principal]])</f>
        <v>322362.90002709214</v>
      </c>
      <c r="J57" s="8">
        <f ca="1">IF(Amortización[[#This Row],[cierre
saldo]]&gt;0,ÚltimaFila-ROW(),0)</f>
        <v>146</v>
      </c>
    </row>
    <row r="58" spans="2:10" ht="15" customHeight="1" x14ac:dyDescent="0.25">
      <c r="B58" s="7">
        <f>ROWS($B$4:B58)</f>
        <v>55</v>
      </c>
      <c r="C58" s="9">
        <f ca="1">IF(ValoresIntroducidos,IF(Amortización[[#This Row],[N.º]]&lt;=DuraciónDelPréstamo,IF(ROW()-ROW(Amortización[[#Headers],[pago
fecha]])=1,InicioDelPréstamo,IF(I57&gt;0,EDATE(C57,1),"")),""),"")</f>
        <v>46557</v>
      </c>
      <c r="D58" s="6">
        <f ca="1">IF(ROW()-ROW(Amortización[[#Headers],[inicial
saldo]])=1,CantidadPréstamo,IF(Amortización[[#This Row],[pago
fecha]]="",0,INDEX(Amortización[], ROW()-4,8)))</f>
        <v>322362.90002709214</v>
      </c>
      <c r="E58" s="6">
        <f ca="1">IF(ValoresIntroducidos,IF(ROW()-ROW(Amortización[[#Headers],[intereses]])=1,-IPMT(TasaDeIntereses/12,1,DuraciónDelPréstamo-ROWS($C$4:C58)+1,Amortización[[#This Row],[inicial
saldo]]),IFERROR(-IPMT(TasaDeIntereses/12,1,Amortización[[#This Row],[N.º
disponible]],D59),0)),0)</f>
        <v>1336.4766295626955</v>
      </c>
      <c r="F58" s="6">
        <f ca="1">IFERROR(IF(AND(ValoresIntroducidos,Amortización[[#This Row],[pago
fecha]]&lt;&gt;""),-PPMT(TasaDeIntereses/12,1,DuraciónDelPréstamo-ROWS($C$4:C58)+1,Amortización[[#This Row],[inicial
saldo]]),""),0)</f>
        <v>1608.5089320451821</v>
      </c>
      <c r="G58" s="6">
        <f ca="1">IF(Amortización[[#This Row],[pago
fecha]]="",0,CantidadDelImpuestoDePropiedad)</f>
        <v>375</v>
      </c>
      <c r="H58" s="6">
        <f ca="1">IF(Amortización[[#This Row],[pago
fecha]]="",0,Amortización[[#This Row],[intereses]]+Amortización[[#This Row],[principal]]+Amortización[[#This Row],[propiedad
impuestos]])</f>
        <v>3319.9855616078776</v>
      </c>
      <c r="I58" s="6">
        <f ca="1">IF(Amortización[[#This Row],[pago
fecha]]="",0,Amortización[[#This Row],[inicial
saldo]]-Amortización[[#This Row],[principal]])</f>
        <v>320754.39109504694</v>
      </c>
      <c r="J58" s="8">
        <f ca="1">IF(Amortización[[#This Row],[cierre
saldo]]&gt;0,ÚltimaFila-ROW(),0)</f>
        <v>145</v>
      </c>
    </row>
    <row r="59" spans="2:10" ht="15" customHeight="1" x14ac:dyDescent="0.25">
      <c r="B59" s="7">
        <f>ROWS($B$4:B59)</f>
        <v>56</v>
      </c>
      <c r="C59" s="9">
        <f ca="1">IF(ValoresIntroducidos,IF(Amortización[[#This Row],[N.º]]&lt;=DuraciónDelPréstamo,IF(ROW()-ROW(Amortización[[#Headers],[pago
fecha]])=1,InicioDelPréstamo,IF(I58&gt;0,EDATE(C58,1),"")),""),"")</f>
        <v>46587</v>
      </c>
      <c r="D59" s="6">
        <f ca="1">IF(ROW()-ROW(Amortización[[#Headers],[inicial
saldo]])=1,CantidadPréstamo,IF(Amortización[[#This Row],[pago
fecha]]="",0,INDEX(Amortización[], ROW()-4,8)))</f>
        <v>320754.39109504694</v>
      </c>
      <c r="E59" s="6">
        <f ca="1">IF(ValoresIntroducidos,IF(ROW()-ROW(Amortización[[#Headers],[intereses]])=1,-IPMT(TasaDeIntereses/12,1,DuraciónDelPréstamo-ROWS($C$4:C59)+1,Amortización[[#This Row],[inicial
saldo]]),IFERROR(-IPMT(TasaDeIntereses/12,1,Amortización[[#This Row],[N.º
disponible]],D60),0)),0)</f>
        <v>1329.746583510215</v>
      </c>
      <c r="F59" s="6">
        <f ca="1">IFERROR(IF(AND(ValoresIntroducidos,Amortización[[#This Row],[pago
fecha]]&lt;&gt;""),-PPMT(TasaDeIntereses/12,1,DuraciónDelPréstamo-ROWS($C$4:C59)+1,Amortización[[#This Row],[inicial
saldo]]),""),0)</f>
        <v>1615.2110525953701</v>
      </c>
      <c r="G59" s="6">
        <f ca="1">IF(Amortización[[#This Row],[pago
fecha]]="",0,CantidadDelImpuestoDePropiedad)</f>
        <v>375</v>
      </c>
      <c r="H59" s="6">
        <f ca="1">IF(Amortización[[#This Row],[pago
fecha]]="",0,Amortización[[#This Row],[intereses]]+Amortización[[#This Row],[principal]]+Amortización[[#This Row],[propiedad
impuestos]])</f>
        <v>3319.9576361055852</v>
      </c>
      <c r="I59" s="6">
        <f ca="1">IF(Amortización[[#This Row],[pago
fecha]]="",0,Amortización[[#This Row],[inicial
saldo]]-Amortización[[#This Row],[principal]])</f>
        <v>319139.1800424516</v>
      </c>
      <c r="J59" s="8">
        <f ca="1">IF(Amortización[[#This Row],[cierre
saldo]]&gt;0,ÚltimaFila-ROW(),0)</f>
        <v>144</v>
      </c>
    </row>
    <row r="60" spans="2:10" ht="15" customHeight="1" x14ac:dyDescent="0.25">
      <c r="B60" s="7">
        <f>ROWS($B$4:B60)</f>
        <v>57</v>
      </c>
      <c r="C60" s="9">
        <f ca="1">IF(ValoresIntroducidos,IF(Amortización[[#This Row],[N.º]]&lt;=DuraciónDelPréstamo,IF(ROW()-ROW(Amortización[[#Headers],[pago
fecha]])=1,InicioDelPréstamo,IF(I59&gt;0,EDATE(C59,1),"")),""),"")</f>
        <v>46618</v>
      </c>
      <c r="D60" s="6">
        <f ca="1">IF(ROW()-ROW(Amortización[[#Headers],[inicial
saldo]])=1,CantidadPréstamo,IF(Amortización[[#This Row],[pago
fecha]]="",0,INDEX(Amortización[], ROW()-4,8)))</f>
        <v>319139.1800424516</v>
      </c>
      <c r="E60" s="6">
        <f ca="1">IF(ValoresIntroducidos,IF(ROW()-ROW(Amortización[[#Headers],[intereses]])=1,-IPMT(TasaDeIntereses/12,1,DuraciónDelPréstamo-ROWS($C$4:C60)+1,Amortización[[#This Row],[inicial
saldo]]),IFERROR(-IPMT(TasaDeIntereses/12,1,Amortización[[#This Row],[N.º
disponible]],D61),0)),0)</f>
        <v>1322.9884955991824</v>
      </c>
      <c r="F60" s="6">
        <f ca="1">IFERROR(IF(AND(ValoresIntroducidos,Amortización[[#This Row],[pago
fecha]]&lt;&gt;""),-PPMT(TasaDeIntereses/12,1,DuraciónDelPréstamo-ROWS($C$4:C60)+1,Amortización[[#This Row],[inicial
saldo]]),""),0)</f>
        <v>1621.9410986478513</v>
      </c>
      <c r="G60" s="6">
        <f ca="1">IF(Amortización[[#This Row],[pago
fecha]]="",0,CantidadDelImpuestoDePropiedad)</f>
        <v>375</v>
      </c>
      <c r="H60" s="6">
        <f ca="1">IF(Amortización[[#This Row],[pago
fecha]]="",0,Amortización[[#This Row],[intereses]]+Amortización[[#This Row],[principal]]+Amortización[[#This Row],[propiedad
impuestos]])</f>
        <v>3319.9295942470335</v>
      </c>
      <c r="I60" s="6">
        <f ca="1">IF(Amortización[[#This Row],[pago
fecha]]="",0,Amortización[[#This Row],[inicial
saldo]]-Amortización[[#This Row],[principal]])</f>
        <v>317517.23894380376</v>
      </c>
      <c r="J60" s="8">
        <f ca="1">IF(Amortización[[#This Row],[cierre
saldo]]&gt;0,ÚltimaFila-ROW(),0)</f>
        <v>143</v>
      </c>
    </row>
    <row r="61" spans="2:10" ht="15" customHeight="1" x14ac:dyDescent="0.25">
      <c r="B61" s="7">
        <f>ROWS($B$4:B61)</f>
        <v>58</v>
      </c>
      <c r="C61" s="9">
        <f ca="1">IF(ValoresIntroducidos,IF(Amortización[[#This Row],[N.º]]&lt;=DuraciónDelPréstamo,IF(ROW()-ROW(Amortización[[#Headers],[pago
fecha]])=1,InicioDelPréstamo,IF(I60&gt;0,EDATE(C60,1),"")),""),"")</f>
        <v>46649</v>
      </c>
      <c r="D61" s="6">
        <f ca="1">IF(ROW()-ROW(Amortización[[#Headers],[inicial
saldo]])=1,CantidadPréstamo,IF(Amortización[[#This Row],[pago
fecha]]="",0,INDEX(Amortización[], ROW()-4,8)))</f>
        <v>317517.23894380376</v>
      </c>
      <c r="E61" s="6">
        <f ca="1">IF(ValoresIntroducidos,IF(ROW()-ROW(Amortización[[#Headers],[intereses]])=1,-IPMT(TasaDeIntereses/12,1,DuraciónDelPréstamo-ROWS($C$4:C61)+1,Amortización[[#This Row],[inicial
saldo]]),IFERROR(-IPMT(TasaDeIntereses/12,1,Amortización[[#This Row],[N.º
disponible]],D62),0)),0)</f>
        <v>1316.2022489885203</v>
      </c>
      <c r="F61" s="6">
        <f ca="1">IFERROR(IF(AND(ValoresIntroducidos,Amortización[[#This Row],[pago
fecha]]&lt;&gt;""),-PPMT(TasaDeIntereses/12,1,DuraciónDelPréstamo-ROWS($C$4:C61)+1,Amortización[[#This Row],[inicial
saldo]]),""),0)</f>
        <v>1628.6991865588836</v>
      </c>
      <c r="G61" s="6">
        <f ca="1">IF(Amortización[[#This Row],[pago
fecha]]="",0,CantidadDelImpuestoDePropiedad)</f>
        <v>375</v>
      </c>
      <c r="H61" s="6">
        <f ca="1">IF(Amortización[[#This Row],[pago
fecha]]="",0,Amortización[[#This Row],[intereses]]+Amortización[[#This Row],[principal]]+Amortización[[#This Row],[propiedad
impuestos]])</f>
        <v>3319.9014355474037</v>
      </c>
      <c r="I61" s="6">
        <f ca="1">IF(Amortización[[#This Row],[pago
fecha]]="",0,Amortización[[#This Row],[inicial
saldo]]-Amortización[[#This Row],[principal]])</f>
        <v>315888.53975724487</v>
      </c>
      <c r="J61" s="8">
        <f ca="1">IF(Amortización[[#This Row],[cierre
saldo]]&gt;0,ÚltimaFila-ROW(),0)</f>
        <v>142</v>
      </c>
    </row>
    <row r="62" spans="2:10" ht="15" customHeight="1" x14ac:dyDescent="0.25">
      <c r="B62" s="7">
        <f>ROWS($B$4:B62)</f>
        <v>59</v>
      </c>
      <c r="C62" s="9">
        <f ca="1">IF(ValoresIntroducidos,IF(Amortización[[#This Row],[N.º]]&lt;=DuraciónDelPréstamo,IF(ROW()-ROW(Amortización[[#Headers],[pago
fecha]])=1,InicioDelPréstamo,IF(I61&gt;0,EDATE(C61,1),"")),""),"")</f>
        <v>46679</v>
      </c>
      <c r="D62" s="6">
        <f ca="1">IF(ROW()-ROW(Amortización[[#Headers],[inicial
saldo]])=1,CantidadPréstamo,IF(Amortización[[#This Row],[pago
fecha]]="",0,INDEX(Amortización[], ROW()-4,8)))</f>
        <v>315888.53975724487</v>
      </c>
      <c r="E62" s="6">
        <f ca="1">IF(ValoresIntroducidos,IF(ROW()-ROW(Amortización[[#Headers],[intereses]])=1,-IPMT(TasaDeIntereses/12,1,DuraciónDelPréstamo-ROWS($C$4:C62)+1,Amortización[[#This Row],[inicial
saldo]]),IFERROR(-IPMT(TasaDeIntereses/12,1,Amortización[[#This Row],[N.º
disponible]],D63),0)),0)</f>
        <v>1309.3877263503139</v>
      </c>
      <c r="F62" s="6">
        <f ca="1">IFERROR(IF(AND(ValoresIntroducidos,Amortización[[#This Row],[pago
fecha]]&lt;&gt;""),-PPMT(TasaDeIntereses/12,1,DuraciónDelPréstamo-ROWS($C$4:C62)+1,Amortización[[#This Row],[inicial
saldo]]),""),0)</f>
        <v>1635.485433169546</v>
      </c>
      <c r="G62" s="6">
        <f ca="1">IF(Amortización[[#This Row],[pago
fecha]]="",0,CantidadDelImpuestoDePropiedad)</f>
        <v>375</v>
      </c>
      <c r="H62" s="6">
        <f ca="1">IF(Amortización[[#This Row],[pago
fecha]]="",0,Amortización[[#This Row],[intereses]]+Amortización[[#This Row],[principal]]+Amortización[[#This Row],[propiedad
impuestos]])</f>
        <v>3319.8731595198597</v>
      </c>
      <c r="I62" s="6">
        <f ca="1">IF(Amortización[[#This Row],[pago
fecha]]="",0,Amortización[[#This Row],[inicial
saldo]]-Amortización[[#This Row],[principal]])</f>
        <v>314253.05432407535</v>
      </c>
      <c r="J62" s="8">
        <f ca="1">IF(Amortización[[#This Row],[cierre
saldo]]&gt;0,ÚltimaFila-ROW(),0)</f>
        <v>141</v>
      </c>
    </row>
    <row r="63" spans="2:10" ht="15" customHeight="1" x14ac:dyDescent="0.25">
      <c r="B63" s="7">
        <f>ROWS($B$4:B63)</f>
        <v>60</v>
      </c>
      <c r="C63" s="9">
        <f ca="1">IF(ValoresIntroducidos,IF(Amortización[[#This Row],[N.º]]&lt;=DuraciónDelPréstamo,IF(ROW()-ROW(Amortización[[#Headers],[pago
fecha]])=1,InicioDelPréstamo,IF(I62&gt;0,EDATE(C62,1),"")),""),"")</f>
        <v>46710</v>
      </c>
      <c r="D63" s="6">
        <f ca="1">IF(ROW()-ROW(Amortización[[#Headers],[inicial
saldo]])=1,CantidadPréstamo,IF(Amortización[[#This Row],[pago
fecha]]="",0,INDEX(Amortización[], ROW()-4,8)))</f>
        <v>314253.05432407535</v>
      </c>
      <c r="E63" s="6">
        <f ca="1">IF(ValoresIntroducidos,IF(ROW()-ROW(Amortización[[#Headers],[intereses]])=1,-IPMT(TasaDeIntereses/12,1,DuraciónDelPréstamo-ROWS($C$4:C63)+1,Amortización[[#This Row],[inicial
saldo]]),IFERROR(-IPMT(TasaDeIntereses/12,1,Amortización[[#This Row],[N.º
disponible]],D64),0)),0)</f>
        <v>1302.5448098677816</v>
      </c>
      <c r="F63" s="6">
        <f ca="1">IFERROR(IF(AND(ValoresIntroducidos,Amortización[[#This Row],[pago
fecha]]&lt;&gt;""),-PPMT(TasaDeIntereses/12,1,DuraciónDelPréstamo-ROWS($C$4:C63)+1,Amortización[[#This Row],[inicial
saldo]]),""),0)</f>
        <v>1642.2999558077524</v>
      </c>
      <c r="G63" s="6">
        <f ca="1">IF(Amortización[[#This Row],[pago
fecha]]="",0,CantidadDelImpuestoDePropiedad)</f>
        <v>375</v>
      </c>
      <c r="H63" s="6">
        <f ca="1">IF(Amortización[[#This Row],[pago
fecha]]="",0,Amortización[[#This Row],[intereses]]+Amortización[[#This Row],[principal]]+Amortización[[#This Row],[propiedad
impuestos]])</f>
        <v>3319.8447656755343</v>
      </c>
      <c r="I63" s="6">
        <f ca="1">IF(Amortización[[#This Row],[pago
fecha]]="",0,Amortización[[#This Row],[inicial
saldo]]-Amortización[[#This Row],[principal]])</f>
        <v>312610.7543682676</v>
      </c>
      <c r="J63" s="8">
        <f ca="1">IF(Amortización[[#This Row],[cierre
saldo]]&gt;0,ÚltimaFila-ROW(),0)</f>
        <v>140</v>
      </c>
    </row>
    <row r="64" spans="2:10" ht="15" customHeight="1" x14ac:dyDescent="0.25">
      <c r="B64" s="7">
        <f>ROWS($B$4:B64)</f>
        <v>61</v>
      </c>
      <c r="C64" s="9">
        <f ca="1">IF(ValoresIntroducidos,IF(Amortización[[#This Row],[N.º]]&lt;=DuraciónDelPréstamo,IF(ROW()-ROW(Amortización[[#Headers],[pago
fecha]])=1,InicioDelPréstamo,IF(I63&gt;0,EDATE(C63,1),"")),""),"")</f>
        <v>46740</v>
      </c>
      <c r="D64" s="6">
        <f ca="1">IF(ROW()-ROW(Amortización[[#Headers],[inicial
saldo]])=1,CantidadPréstamo,IF(Amortización[[#This Row],[pago
fecha]]="",0,INDEX(Amortización[], ROW()-4,8)))</f>
        <v>312610.7543682676</v>
      </c>
      <c r="E64" s="6">
        <f ca="1">IF(ValoresIntroducidos,IF(ROW()-ROW(Amortización[[#Headers],[intereses]])=1,-IPMT(TasaDeIntereses/12,1,DuraciónDelPréstamo-ROWS($C$4:C64)+1,Amortización[[#This Row],[inicial
saldo]]),IFERROR(-IPMT(TasaDeIntereses/12,1,Amortización[[#This Row],[N.º
disponible]],D65),0)),0)</f>
        <v>1295.6733812332388</v>
      </c>
      <c r="F64" s="6">
        <f ca="1">IFERROR(IF(AND(ValoresIntroducidos,Amortización[[#This Row],[pago
fecha]]&lt;&gt;""),-PPMT(TasaDeIntereses/12,1,DuraciónDelPréstamo-ROWS($C$4:C64)+1,Amortización[[#This Row],[inicial
saldo]]),""),0)</f>
        <v>1649.1428722902849</v>
      </c>
      <c r="G64" s="6">
        <f ca="1">IF(Amortización[[#This Row],[pago
fecha]]="",0,CantidadDelImpuestoDePropiedad)</f>
        <v>375</v>
      </c>
      <c r="H64" s="6">
        <f ca="1">IF(Amortización[[#This Row],[pago
fecha]]="",0,Amortización[[#This Row],[intereses]]+Amortización[[#This Row],[principal]]+Amortización[[#This Row],[propiedad
impuestos]])</f>
        <v>3319.8162535235238</v>
      </c>
      <c r="I64" s="6">
        <f ca="1">IF(Amortización[[#This Row],[pago
fecha]]="",0,Amortización[[#This Row],[inicial
saldo]]-Amortización[[#This Row],[principal]])</f>
        <v>310961.61149597733</v>
      </c>
      <c r="J64" s="8">
        <f ca="1">IF(Amortización[[#This Row],[cierre
saldo]]&gt;0,ÚltimaFila-ROW(),0)</f>
        <v>139</v>
      </c>
    </row>
    <row r="65" spans="2:10" ht="15" customHeight="1" x14ac:dyDescent="0.25">
      <c r="B65" s="7">
        <f>ROWS($B$4:B65)</f>
        <v>62</v>
      </c>
      <c r="C65" s="9">
        <f ca="1">IF(ValoresIntroducidos,IF(Amortización[[#This Row],[N.º]]&lt;=DuraciónDelPréstamo,IF(ROW()-ROW(Amortización[[#Headers],[pago
fecha]])=1,InicioDelPréstamo,IF(I64&gt;0,EDATE(C64,1),"")),""),"")</f>
        <v>46771</v>
      </c>
      <c r="D65" s="6">
        <f ca="1">IF(ROW()-ROW(Amortización[[#Headers],[inicial
saldo]])=1,CantidadPréstamo,IF(Amortización[[#This Row],[pago
fecha]]="",0,INDEX(Amortización[], ROW()-4,8)))</f>
        <v>310961.61149597733</v>
      </c>
      <c r="E65" s="6">
        <f ca="1">IF(ValoresIntroducidos,IF(ROW()-ROW(Amortización[[#Headers],[intereses]])=1,-IPMT(TasaDeIntereses/12,1,DuraciónDelPréstamo-ROWS($C$4:C65)+1,Amortización[[#This Row],[inicial
saldo]]),IFERROR(-IPMT(TasaDeIntereses/12,1,Amortización[[#This Row],[N.º
disponible]],D66),0)),0)</f>
        <v>1288.773321646052</v>
      </c>
      <c r="F65" s="6">
        <f ca="1">IFERROR(IF(AND(ValoresIntroducidos,Amortización[[#This Row],[pago
fecha]]&lt;&gt;""),-PPMT(TasaDeIntereses/12,1,DuraciónDelPréstamo-ROWS($C$4:C65)+1,Amortización[[#This Row],[inicial
saldo]]),""),0)</f>
        <v>1656.0143009248277</v>
      </c>
      <c r="G65" s="6">
        <f ca="1">IF(Amortización[[#This Row],[pago
fecha]]="",0,CantidadDelImpuestoDePropiedad)</f>
        <v>375</v>
      </c>
      <c r="H65" s="6">
        <f ca="1">IF(Amortización[[#This Row],[pago
fecha]]="",0,Amortización[[#This Row],[intereses]]+Amortización[[#This Row],[principal]]+Amortización[[#This Row],[propiedad
impuestos]])</f>
        <v>3319.7876225708796</v>
      </c>
      <c r="I65" s="6">
        <f ca="1">IF(Amortización[[#This Row],[pago
fecha]]="",0,Amortización[[#This Row],[inicial
saldo]]-Amortización[[#This Row],[principal]])</f>
        <v>309305.59719505248</v>
      </c>
      <c r="J65" s="8">
        <f ca="1">IF(Amortización[[#This Row],[cierre
saldo]]&gt;0,ÚltimaFila-ROW(),0)</f>
        <v>138</v>
      </c>
    </row>
    <row r="66" spans="2:10" ht="15" customHeight="1" x14ac:dyDescent="0.25">
      <c r="B66" s="7">
        <f>ROWS($B$4:B66)</f>
        <v>63</v>
      </c>
      <c r="C66" s="9">
        <f ca="1">IF(ValoresIntroducidos,IF(Amortización[[#This Row],[N.º]]&lt;=DuraciónDelPréstamo,IF(ROW()-ROW(Amortización[[#Headers],[pago
fecha]])=1,InicioDelPréstamo,IF(I65&gt;0,EDATE(C65,1),"")),""),"")</f>
        <v>46802</v>
      </c>
      <c r="D66" s="6">
        <f ca="1">IF(ROW()-ROW(Amortización[[#Headers],[inicial
saldo]])=1,CantidadPréstamo,IF(Amortización[[#This Row],[pago
fecha]]="",0,INDEX(Amortización[], ROW()-4,8)))</f>
        <v>309305.59719505248</v>
      </c>
      <c r="E66" s="6">
        <f ca="1">IF(ValoresIntroducidos,IF(ROW()-ROW(Amortización[[#Headers],[intereses]])=1,-IPMT(TasaDeIntereses/12,1,DuraciónDelPréstamo-ROWS($C$4:C66)+1,Amortización[[#This Row],[inicial
saldo]]),IFERROR(-IPMT(TasaDeIntereses/12,1,Amortización[[#This Row],[N.º
disponible]],D67),0)),0)</f>
        <v>1281.8445118105853</v>
      </c>
      <c r="F66" s="6">
        <f ca="1">IFERROR(IF(AND(ValoresIntroducidos,Amortización[[#This Row],[pago
fecha]]&lt;&gt;""),-PPMT(TasaDeIntereses/12,1,DuraciónDelPréstamo-ROWS($C$4:C66)+1,Amortización[[#This Row],[inicial
saldo]]),""),0)</f>
        <v>1662.9143605120144</v>
      </c>
      <c r="G66" s="6">
        <f ca="1">IF(Amortización[[#This Row],[pago
fecha]]="",0,CantidadDelImpuestoDePropiedad)</f>
        <v>375</v>
      </c>
      <c r="H66" s="6">
        <f ca="1">IF(Amortización[[#This Row],[pago
fecha]]="",0,Amortización[[#This Row],[intereses]]+Amortización[[#This Row],[principal]]+Amortización[[#This Row],[propiedad
impuestos]])</f>
        <v>3319.7588723225999</v>
      </c>
      <c r="I66" s="6">
        <f ca="1">IF(Amortización[[#This Row],[pago
fecha]]="",0,Amortización[[#This Row],[inicial
saldo]]-Amortización[[#This Row],[principal]])</f>
        <v>307642.68283454049</v>
      </c>
      <c r="J66" s="8">
        <f ca="1">IF(Amortización[[#This Row],[cierre
saldo]]&gt;0,ÚltimaFila-ROW(),0)</f>
        <v>137</v>
      </c>
    </row>
    <row r="67" spans="2:10" ht="15" customHeight="1" x14ac:dyDescent="0.25">
      <c r="B67" s="7">
        <f>ROWS($B$4:B67)</f>
        <v>64</v>
      </c>
      <c r="C67" s="9">
        <f ca="1">IF(ValoresIntroducidos,IF(Amortización[[#This Row],[N.º]]&lt;=DuraciónDelPréstamo,IF(ROW()-ROW(Amortización[[#Headers],[pago
fecha]])=1,InicioDelPréstamo,IF(I66&gt;0,EDATE(C66,1),"")),""),"")</f>
        <v>46831</v>
      </c>
      <c r="D67" s="6">
        <f ca="1">IF(ROW()-ROW(Amortización[[#Headers],[inicial
saldo]])=1,CantidadPréstamo,IF(Amortización[[#This Row],[pago
fecha]]="",0,INDEX(Amortización[], ROW()-4,8)))</f>
        <v>307642.68283454049</v>
      </c>
      <c r="E67" s="6">
        <f ca="1">IF(ValoresIntroducidos,IF(ROW()-ROW(Amortización[[#Headers],[intereses]])=1,-IPMT(TasaDeIntereses/12,1,DuraciónDelPréstamo-ROWS($C$4:C67)+1,Amortización[[#This Row],[inicial
saldo]]),IFERROR(-IPMT(TasaDeIntereses/12,1,Amortización[[#This Row],[N.º
disponible]],D68),0)),0)</f>
        <v>1274.8868319341375</v>
      </c>
      <c r="F67" s="6">
        <f ca="1">IFERROR(IF(AND(ValoresIntroducidos,Amortización[[#This Row],[pago
fecha]]&lt;&gt;""),-PPMT(TasaDeIntereses/12,1,DuraciónDelPréstamo-ROWS($C$4:C67)+1,Amortización[[#This Row],[inicial
saldo]]),""),0)</f>
        <v>1669.843170347481</v>
      </c>
      <c r="G67" s="6">
        <f ca="1">IF(Amortización[[#This Row],[pago
fecha]]="",0,CantidadDelImpuestoDePropiedad)</f>
        <v>375</v>
      </c>
      <c r="H67" s="6">
        <f ca="1">IF(Amortización[[#This Row],[pago
fecha]]="",0,Amortización[[#This Row],[intereses]]+Amortización[[#This Row],[principal]]+Amortización[[#This Row],[propiedad
impuestos]])</f>
        <v>3319.7300022816185</v>
      </c>
      <c r="I67" s="6">
        <f ca="1">IF(Amortización[[#This Row],[pago
fecha]]="",0,Amortización[[#This Row],[inicial
saldo]]-Amortización[[#This Row],[principal]])</f>
        <v>305972.83966419299</v>
      </c>
      <c r="J67" s="8">
        <f ca="1">IF(Amortización[[#This Row],[cierre
saldo]]&gt;0,ÚltimaFila-ROW(),0)</f>
        <v>136</v>
      </c>
    </row>
    <row r="68" spans="2:10" ht="15" customHeight="1" x14ac:dyDescent="0.25">
      <c r="B68" s="7">
        <f>ROWS($B$4:B68)</f>
        <v>65</v>
      </c>
      <c r="C68" s="9">
        <f ca="1">IF(ValoresIntroducidos,IF(Amortización[[#This Row],[N.º]]&lt;=DuraciónDelPréstamo,IF(ROW()-ROW(Amortización[[#Headers],[pago
fecha]])=1,InicioDelPréstamo,IF(I67&gt;0,EDATE(C67,1),"")),""),"")</f>
        <v>46862</v>
      </c>
      <c r="D68" s="6">
        <f ca="1">IF(ROW()-ROW(Amortización[[#Headers],[inicial
saldo]])=1,CantidadPréstamo,IF(Amortización[[#This Row],[pago
fecha]]="",0,INDEX(Amortización[], ROW()-4,8)))</f>
        <v>305972.83966419299</v>
      </c>
      <c r="E68" s="6">
        <f ca="1">IF(ValoresIntroducidos,IF(ROW()-ROW(Amortización[[#Headers],[intereses]])=1,-IPMT(TasaDeIntereses/12,1,DuraciónDelPréstamo-ROWS($C$4:C68)+1,Amortización[[#This Row],[inicial
saldo]]),IFERROR(-IPMT(TasaDeIntereses/12,1,Amortización[[#This Row],[N.º
disponible]],D69),0)),0)</f>
        <v>1267.9001617248712</v>
      </c>
      <c r="F68" s="6">
        <f ca="1">IFERROR(IF(AND(ValoresIntroducidos,Amortización[[#This Row],[pago
fecha]]&lt;&gt;""),-PPMT(TasaDeIntereses/12,1,DuraciónDelPréstamo-ROWS($C$4:C68)+1,Amortización[[#This Row],[inicial
saldo]]),""),0)</f>
        <v>1676.8008502239286</v>
      </c>
      <c r="G68" s="6">
        <f ca="1">IF(Amortización[[#This Row],[pago
fecha]]="",0,CantidadDelImpuestoDePropiedad)</f>
        <v>375</v>
      </c>
      <c r="H68" s="6">
        <f ca="1">IF(Amortización[[#This Row],[pago
fecha]]="",0,Amortización[[#This Row],[intereses]]+Amortización[[#This Row],[principal]]+Amortización[[#This Row],[propiedad
impuestos]])</f>
        <v>3319.7010119487995</v>
      </c>
      <c r="I68" s="6">
        <f ca="1">IF(Amortización[[#This Row],[pago
fecha]]="",0,Amortización[[#This Row],[inicial
saldo]]-Amortización[[#This Row],[principal]])</f>
        <v>304296.03881396906</v>
      </c>
      <c r="J68" s="8">
        <f ca="1">IF(Amortización[[#This Row],[cierre
saldo]]&gt;0,ÚltimaFila-ROW(),0)</f>
        <v>135</v>
      </c>
    </row>
    <row r="69" spans="2:10" ht="15" customHeight="1" x14ac:dyDescent="0.25">
      <c r="B69" s="7">
        <f>ROWS($B$4:B69)</f>
        <v>66</v>
      </c>
      <c r="C69" s="9">
        <f ca="1">IF(ValoresIntroducidos,IF(Amortización[[#This Row],[N.º]]&lt;=DuraciónDelPréstamo,IF(ROW()-ROW(Amortización[[#Headers],[pago
fecha]])=1,InicioDelPréstamo,IF(I68&gt;0,EDATE(C68,1),"")),""),"")</f>
        <v>46892</v>
      </c>
      <c r="D69" s="6">
        <f ca="1">IF(ROW()-ROW(Amortización[[#Headers],[inicial
saldo]])=1,CantidadPréstamo,IF(Amortización[[#This Row],[pago
fecha]]="",0,INDEX(Amortización[], ROW()-4,8)))</f>
        <v>304296.03881396906</v>
      </c>
      <c r="E69" s="6">
        <f ca="1">IF(ValoresIntroducidos,IF(ROW()-ROW(Amortización[[#Headers],[intereses]])=1,-IPMT(TasaDeIntereses/12,1,DuraciónDelPréstamo-ROWS($C$4:C69)+1,Amortización[[#This Row],[inicial
saldo]]),IFERROR(-IPMT(TasaDeIntereses/12,1,Amortización[[#This Row],[N.º
disponible]],D70),0)),0)</f>
        <v>1260.8843803897328</v>
      </c>
      <c r="F69" s="6">
        <f ca="1">IFERROR(IF(AND(ValoresIntroducidos,Amortización[[#This Row],[pago
fecha]]&lt;&gt;""),-PPMT(TasaDeIntereses/12,1,DuraciónDelPréstamo-ROWS($C$4:C69)+1,Amortización[[#This Row],[inicial
saldo]]),""),0)</f>
        <v>1683.7875204331951</v>
      </c>
      <c r="G69" s="6">
        <f ca="1">IF(Amortización[[#This Row],[pago
fecha]]="",0,CantidadDelImpuestoDePropiedad)</f>
        <v>375</v>
      </c>
      <c r="H69" s="6">
        <f ca="1">IF(Amortización[[#This Row],[pago
fecha]]="",0,Amortización[[#This Row],[intereses]]+Amortización[[#This Row],[principal]]+Amortización[[#This Row],[propiedad
impuestos]])</f>
        <v>3319.6719008229279</v>
      </c>
      <c r="I69" s="6">
        <f ca="1">IF(Amortización[[#This Row],[pago
fecha]]="",0,Amortización[[#This Row],[inicial
saldo]]-Amortización[[#This Row],[principal]])</f>
        <v>302612.25129353587</v>
      </c>
      <c r="J69" s="8">
        <f ca="1">IF(Amortización[[#This Row],[cierre
saldo]]&gt;0,ÚltimaFila-ROW(),0)</f>
        <v>134</v>
      </c>
    </row>
    <row r="70" spans="2:10" ht="15" customHeight="1" x14ac:dyDescent="0.25">
      <c r="B70" s="7">
        <f>ROWS($B$4:B70)</f>
        <v>67</v>
      </c>
      <c r="C70" s="9">
        <f ca="1">IF(ValoresIntroducidos,IF(Amortización[[#This Row],[N.º]]&lt;=DuraciónDelPréstamo,IF(ROW()-ROW(Amortización[[#Headers],[pago
fecha]])=1,InicioDelPréstamo,IF(I69&gt;0,EDATE(C69,1),"")),""),"")</f>
        <v>46923</v>
      </c>
      <c r="D70" s="6">
        <f ca="1">IF(ROW()-ROW(Amortización[[#Headers],[inicial
saldo]])=1,CantidadPréstamo,IF(Amortización[[#This Row],[pago
fecha]]="",0,INDEX(Amortización[], ROW()-4,8)))</f>
        <v>302612.25129353587</v>
      </c>
      <c r="E70" s="6">
        <f ca="1">IF(ValoresIntroducidos,IF(ROW()-ROW(Amortización[[#Headers],[intereses]])=1,-IPMT(TasaDeIntereses/12,1,DuraciónDelPréstamo-ROWS($C$4:C70)+1,Amortización[[#This Row],[inicial
saldo]]),IFERROR(-IPMT(TasaDeIntereses/12,1,Amortización[[#This Row],[N.º
disponible]],D71),0)),0)</f>
        <v>1253.8393666323648</v>
      </c>
      <c r="F70" s="6">
        <f ca="1">IFERROR(IF(AND(ValoresIntroducidos,Amortización[[#This Row],[pago
fecha]]&lt;&gt;""),-PPMT(TasaDeIntereses/12,1,DuraciónDelPréstamo-ROWS($C$4:C70)+1,Amortización[[#This Row],[inicial
saldo]]),""),0)</f>
        <v>1690.8033017683338</v>
      </c>
      <c r="G70" s="6">
        <f ca="1">IF(Amortización[[#This Row],[pago
fecha]]="",0,CantidadDelImpuestoDePropiedad)</f>
        <v>375</v>
      </c>
      <c r="H70" s="6">
        <f ca="1">IF(Amortización[[#This Row],[pago
fecha]]="",0,Amortización[[#This Row],[intereses]]+Amortización[[#This Row],[principal]]+Amortización[[#This Row],[propiedad
impuestos]])</f>
        <v>3319.6426684006983</v>
      </c>
      <c r="I70" s="6">
        <f ca="1">IF(Amortización[[#This Row],[pago
fecha]]="",0,Amortización[[#This Row],[inicial
saldo]]-Amortización[[#This Row],[principal]])</f>
        <v>300921.44799176755</v>
      </c>
      <c r="J70" s="8">
        <f ca="1">IF(Amortización[[#This Row],[cierre
saldo]]&gt;0,ÚltimaFila-ROW(),0)</f>
        <v>133</v>
      </c>
    </row>
    <row r="71" spans="2:10" ht="15" customHeight="1" x14ac:dyDescent="0.25">
      <c r="B71" s="7">
        <f>ROWS($B$4:B71)</f>
        <v>68</v>
      </c>
      <c r="C71" s="9">
        <f ca="1">IF(ValoresIntroducidos,IF(Amortización[[#This Row],[N.º]]&lt;=DuraciónDelPréstamo,IF(ROW()-ROW(Amortización[[#Headers],[pago
fecha]])=1,InicioDelPréstamo,IF(I70&gt;0,EDATE(C70,1),"")),""),"")</f>
        <v>46953</v>
      </c>
      <c r="D71" s="6">
        <f ca="1">IF(ROW()-ROW(Amortización[[#Headers],[inicial
saldo]])=1,CantidadPréstamo,IF(Amortización[[#This Row],[pago
fecha]]="",0,INDEX(Amortización[], ROW()-4,8)))</f>
        <v>300921.44799176755</v>
      </c>
      <c r="E71" s="6">
        <f ca="1">IF(ValoresIntroducidos,IF(ROW()-ROW(Amortización[[#Headers],[intereses]])=1,-IPMT(TasaDeIntereses/12,1,DuraciónDelPréstamo-ROWS($C$4:C71)+1,Amortización[[#This Row],[inicial
saldo]]),IFERROR(-IPMT(TasaDeIntereses/12,1,Amortización[[#This Row],[N.º
disponible]],D72),0)),0)</f>
        <v>1246.7649986510078</v>
      </c>
      <c r="F71" s="6">
        <f ca="1">IFERROR(IF(AND(ValoresIntroducidos,Amortización[[#This Row],[pago
fecha]]&lt;&gt;""),-PPMT(TasaDeIntereses/12,1,DuraciónDelPréstamo-ROWS($C$4:C71)+1,Amortización[[#This Row],[inicial
saldo]]),""),0)</f>
        <v>1697.848315525702</v>
      </c>
      <c r="G71" s="6">
        <f ca="1">IF(Amortización[[#This Row],[pago
fecha]]="",0,CantidadDelImpuestoDePropiedad)</f>
        <v>375</v>
      </c>
      <c r="H71" s="6">
        <f ca="1">IF(Amortización[[#This Row],[pago
fecha]]="",0,Amortización[[#This Row],[intereses]]+Amortización[[#This Row],[principal]]+Amortización[[#This Row],[propiedad
impuestos]])</f>
        <v>3319.6133141767095</v>
      </c>
      <c r="I71" s="6">
        <f ca="1">IF(Amortización[[#This Row],[pago
fecha]]="",0,Amortización[[#This Row],[inicial
saldo]]-Amortización[[#This Row],[principal]])</f>
        <v>299223.59967624187</v>
      </c>
      <c r="J71" s="8">
        <f ca="1">IF(Amortización[[#This Row],[cierre
saldo]]&gt;0,ÚltimaFila-ROW(),0)</f>
        <v>132</v>
      </c>
    </row>
    <row r="72" spans="2:10" ht="15" customHeight="1" x14ac:dyDescent="0.25">
      <c r="B72" s="7">
        <f>ROWS($B$4:B72)</f>
        <v>69</v>
      </c>
      <c r="C72" s="9">
        <f ca="1">IF(ValoresIntroducidos,IF(Amortización[[#This Row],[N.º]]&lt;=DuraciónDelPréstamo,IF(ROW()-ROW(Amortización[[#Headers],[pago
fecha]])=1,InicioDelPréstamo,IF(I71&gt;0,EDATE(C71,1),"")),""),"")</f>
        <v>46984</v>
      </c>
      <c r="D72" s="6">
        <f ca="1">IF(ROW()-ROW(Amortización[[#Headers],[inicial
saldo]])=1,CantidadPréstamo,IF(Amortización[[#This Row],[pago
fecha]]="",0,INDEX(Amortización[], ROW()-4,8)))</f>
        <v>299223.59967624187</v>
      </c>
      <c r="E72" s="6">
        <f ca="1">IF(ValoresIntroducidos,IF(ROW()-ROW(Amortización[[#Headers],[intereses]])=1,-IPMT(TasaDeIntereses/12,1,DuraciónDelPréstamo-ROWS($C$4:C72)+1,Amortización[[#This Row],[inicial
saldo]]),IFERROR(-IPMT(TasaDeIntereses/12,1,Amortización[[#This Row],[N.º
disponible]],D73),0)),0)</f>
        <v>1239.661154136395</v>
      </c>
      <c r="F72" s="6">
        <f ca="1">IFERROR(IF(AND(ValoresIntroducidos,Amortización[[#This Row],[pago
fecha]]&lt;&gt;""),-PPMT(TasaDeIntereses/12,1,DuraciónDelPréstamo-ROWS($C$4:C72)+1,Amortización[[#This Row],[inicial
saldo]]),""),0)</f>
        <v>1704.922683507059</v>
      </c>
      <c r="G72" s="6">
        <f ca="1">IF(Amortización[[#This Row],[pago
fecha]]="",0,CantidadDelImpuestoDePropiedad)</f>
        <v>375</v>
      </c>
      <c r="H72" s="6">
        <f ca="1">IF(Amortización[[#This Row],[pago
fecha]]="",0,Amortización[[#This Row],[intereses]]+Amortización[[#This Row],[principal]]+Amortización[[#This Row],[propiedad
impuestos]])</f>
        <v>3319.583837643454</v>
      </c>
      <c r="I72" s="6">
        <f ca="1">IF(Amortización[[#This Row],[pago
fecha]]="",0,Amortización[[#This Row],[inicial
saldo]]-Amortización[[#This Row],[principal]])</f>
        <v>297518.67699273478</v>
      </c>
      <c r="J72" s="8">
        <f ca="1">IF(Amortización[[#This Row],[cierre
saldo]]&gt;0,ÚltimaFila-ROW(),0)</f>
        <v>131</v>
      </c>
    </row>
    <row r="73" spans="2:10" ht="15" customHeight="1" x14ac:dyDescent="0.25">
      <c r="B73" s="7">
        <f>ROWS($B$4:B73)</f>
        <v>70</v>
      </c>
      <c r="C73" s="9">
        <f ca="1">IF(ValoresIntroducidos,IF(Amortización[[#This Row],[N.º]]&lt;=DuraciónDelPréstamo,IF(ROW()-ROW(Amortización[[#Headers],[pago
fecha]])=1,InicioDelPréstamo,IF(I72&gt;0,EDATE(C72,1),"")),""),"")</f>
        <v>47015</v>
      </c>
      <c r="D73" s="6">
        <f ca="1">IF(ROW()-ROW(Amortización[[#Headers],[inicial
saldo]])=1,CantidadPréstamo,IF(Amortización[[#This Row],[pago
fecha]]="",0,INDEX(Amortización[], ROW()-4,8)))</f>
        <v>297518.67699273478</v>
      </c>
      <c r="E73" s="6">
        <f ca="1">IF(ValoresIntroducidos,IF(ROW()-ROW(Amortización[[#Headers],[intereses]])=1,-IPMT(TasaDeIntereses/12,1,DuraciónDelPréstamo-ROWS($C$4:C73)+1,Amortización[[#This Row],[inicial
saldo]]),IFERROR(-IPMT(TasaDeIntereses/12,1,Amortización[[#This Row],[N.º
disponible]],D74),0)),0)</f>
        <v>1232.527710269638</v>
      </c>
      <c r="F73" s="6">
        <f ca="1">IFERROR(IF(AND(ValoresIntroducidos,Amortización[[#This Row],[pago
fecha]]&lt;&gt;""),-PPMT(TasaDeIntereses/12,1,DuraciónDelPréstamo-ROWS($C$4:C73)+1,Amortización[[#This Row],[inicial
saldo]]),""),0)</f>
        <v>1712.0265280216713</v>
      </c>
      <c r="G73" s="6">
        <f ca="1">IF(Amortización[[#This Row],[pago
fecha]]="",0,CantidadDelImpuestoDePropiedad)</f>
        <v>375</v>
      </c>
      <c r="H73" s="6">
        <f ca="1">IF(Amortización[[#This Row],[pago
fecha]]="",0,Amortización[[#This Row],[intereses]]+Amortización[[#This Row],[principal]]+Amortización[[#This Row],[propiedad
impuestos]])</f>
        <v>3319.554238291309</v>
      </c>
      <c r="I73" s="6">
        <f ca="1">IF(Amortización[[#This Row],[pago
fecha]]="",0,Amortización[[#This Row],[inicial
saldo]]-Amortización[[#This Row],[principal]])</f>
        <v>295806.65046471311</v>
      </c>
      <c r="J73" s="8">
        <f ca="1">IF(Amortización[[#This Row],[cierre
saldo]]&gt;0,ÚltimaFila-ROW(),0)</f>
        <v>130</v>
      </c>
    </row>
    <row r="74" spans="2:10" ht="15" customHeight="1" x14ac:dyDescent="0.25">
      <c r="B74" s="7">
        <f>ROWS($B$4:B74)</f>
        <v>71</v>
      </c>
      <c r="C74" s="9">
        <f ca="1">IF(ValoresIntroducidos,IF(Amortización[[#This Row],[N.º]]&lt;=DuraciónDelPréstamo,IF(ROW()-ROW(Amortización[[#Headers],[pago
fecha]])=1,InicioDelPréstamo,IF(I73&gt;0,EDATE(C73,1),"")),""),"")</f>
        <v>47045</v>
      </c>
      <c r="D74" s="6">
        <f ca="1">IF(ROW()-ROW(Amortización[[#Headers],[inicial
saldo]])=1,CantidadPréstamo,IF(Amortización[[#This Row],[pago
fecha]]="",0,INDEX(Amortización[], ROW()-4,8)))</f>
        <v>295806.65046471311</v>
      </c>
      <c r="E74" s="6">
        <f ca="1">IF(ValoresIntroducidos,IF(ROW()-ROW(Amortización[[#Headers],[intereses]])=1,-IPMT(TasaDeIntereses/12,1,DuraciónDelPréstamo-ROWS($C$4:C74)+1,Amortización[[#This Row],[inicial
saldo]]),IFERROR(-IPMT(TasaDeIntereses/12,1,Amortización[[#This Row],[N.º
disponible]],D75),0)),0)</f>
        <v>1225.3645437201028</v>
      </c>
      <c r="F74" s="6">
        <f ca="1">IFERROR(IF(AND(ValoresIntroducidos,Amortización[[#This Row],[pago
fecha]]&lt;&gt;""),-PPMT(TasaDeIntereses/12,1,DuraciónDelPréstamo-ROWS($C$4:C74)+1,Amortización[[#This Row],[inicial
saldo]]),""),0)</f>
        <v>1719.1599718884288</v>
      </c>
      <c r="G74" s="6">
        <f ca="1">IF(Amortización[[#This Row],[pago
fecha]]="",0,CantidadDelImpuestoDePropiedad)</f>
        <v>375</v>
      </c>
      <c r="H74" s="6">
        <f ca="1">IF(Amortización[[#This Row],[pago
fecha]]="",0,Amortización[[#This Row],[intereses]]+Amortización[[#This Row],[principal]]+Amortización[[#This Row],[propiedad
impuestos]])</f>
        <v>3319.5245156085316</v>
      </c>
      <c r="I74" s="6">
        <f ca="1">IF(Amortización[[#This Row],[pago
fecha]]="",0,Amortización[[#This Row],[inicial
saldo]]-Amortización[[#This Row],[principal]])</f>
        <v>294087.4904928247</v>
      </c>
      <c r="J74" s="8">
        <f ca="1">IF(Amortización[[#This Row],[cierre
saldo]]&gt;0,ÚltimaFila-ROW(),0)</f>
        <v>129</v>
      </c>
    </row>
    <row r="75" spans="2:10" ht="15" customHeight="1" x14ac:dyDescent="0.25">
      <c r="B75" s="7">
        <f>ROWS($B$4:B75)</f>
        <v>72</v>
      </c>
      <c r="C75" s="9">
        <f ca="1">IF(ValoresIntroducidos,IF(Amortización[[#This Row],[N.º]]&lt;=DuraciónDelPréstamo,IF(ROW()-ROW(Amortización[[#Headers],[pago
fecha]])=1,InicioDelPréstamo,IF(I74&gt;0,EDATE(C74,1),"")),""),"")</f>
        <v>47076</v>
      </c>
      <c r="D75" s="6">
        <f ca="1">IF(ROW()-ROW(Amortización[[#Headers],[inicial
saldo]])=1,CantidadPréstamo,IF(Amortización[[#This Row],[pago
fecha]]="",0,INDEX(Amortización[], ROW()-4,8)))</f>
        <v>294087.4904928247</v>
      </c>
      <c r="E75" s="6">
        <f ca="1">IF(ValoresIntroducidos,IF(ROW()-ROW(Amortización[[#Headers],[intereses]])=1,-IPMT(TasaDeIntereses/12,1,DuraciónDelPréstamo-ROWS($C$4:C75)+1,Amortización[[#This Row],[inicial
saldo]]),IFERROR(-IPMT(TasaDeIntereses/12,1,Amortización[[#This Row],[N.º
disponible]],D76),0)),0)</f>
        <v>1218.1715306432779</v>
      </c>
      <c r="F75" s="6">
        <f ca="1">IFERROR(IF(AND(ValoresIntroducidos,Amortización[[#This Row],[pago
fecha]]&lt;&gt;""),-PPMT(TasaDeIntereses/12,1,DuraciónDelPréstamo-ROWS($C$4:C75)+1,Amortización[[#This Row],[inicial
saldo]]),""),0)</f>
        <v>1726.3231384379635</v>
      </c>
      <c r="G75" s="6">
        <f ca="1">IF(Amortización[[#This Row],[pago
fecha]]="",0,CantidadDelImpuestoDePropiedad)</f>
        <v>375</v>
      </c>
      <c r="H75" s="6">
        <f ca="1">IF(Amortización[[#This Row],[pago
fecha]]="",0,Amortización[[#This Row],[intereses]]+Amortización[[#This Row],[principal]]+Amortización[[#This Row],[propiedad
impuestos]])</f>
        <v>3319.4946690812412</v>
      </c>
      <c r="I75" s="6">
        <f ca="1">IF(Amortización[[#This Row],[pago
fecha]]="",0,Amortización[[#This Row],[inicial
saldo]]-Amortización[[#This Row],[principal]])</f>
        <v>292361.16735438671</v>
      </c>
      <c r="J75" s="8">
        <f ca="1">IF(Amortización[[#This Row],[cierre
saldo]]&gt;0,ÚltimaFila-ROW(),0)</f>
        <v>128</v>
      </c>
    </row>
    <row r="76" spans="2:10" ht="15" customHeight="1" x14ac:dyDescent="0.25">
      <c r="B76" s="7">
        <f>ROWS($B$4:B76)</f>
        <v>73</v>
      </c>
      <c r="C76" s="9">
        <f ca="1">IF(ValoresIntroducidos,IF(Amortización[[#This Row],[N.º]]&lt;=DuraciónDelPréstamo,IF(ROW()-ROW(Amortización[[#Headers],[pago
fecha]])=1,InicioDelPréstamo,IF(I75&gt;0,EDATE(C75,1),"")),""),"")</f>
        <v>47106</v>
      </c>
      <c r="D76" s="6">
        <f ca="1">IF(ROW()-ROW(Amortización[[#Headers],[inicial
saldo]])=1,CantidadPréstamo,IF(Amortización[[#This Row],[pago
fecha]]="",0,INDEX(Amortización[], ROW()-4,8)))</f>
        <v>292361.16735438671</v>
      </c>
      <c r="E76" s="6">
        <f ca="1">IF(ValoresIntroducidos,IF(ROW()-ROW(Amortización[[#Headers],[intereses]])=1,-IPMT(TasaDeIntereses/12,1,DuraciónDelPréstamo-ROWS($C$4:C76)+1,Amortización[[#This Row],[inicial
saldo]]),IFERROR(-IPMT(TasaDeIntereses/12,1,Amortización[[#This Row],[N.º
disponible]],D77),0)),0)</f>
        <v>1210.948546678633</v>
      </c>
      <c r="F76" s="6">
        <f ca="1">IFERROR(IF(AND(ValoresIntroducidos,Amortización[[#This Row],[pago
fecha]]&lt;&gt;""),-PPMT(TasaDeIntereses/12,1,DuraciónDelPréstamo-ROWS($C$4:C76)+1,Amortización[[#This Row],[inicial
saldo]]),""),0)</f>
        <v>1733.5161515147881</v>
      </c>
      <c r="G76" s="6">
        <f ca="1">IF(Amortización[[#This Row],[pago
fecha]]="",0,CantidadDelImpuestoDePropiedad)</f>
        <v>375</v>
      </c>
      <c r="H76" s="6">
        <f ca="1">IF(Amortización[[#This Row],[pago
fecha]]="",0,Amortización[[#This Row],[intereses]]+Amortización[[#This Row],[principal]]+Amortización[[#This Row],[propiedad
impuestos]])</f>
        <v>3319.4646981934211</v>
      </c>
      <c r="I76" s="6">
        <f ca="1">IF(Amortización[[#This Row],[pago
fecha]]="",0,Amortización[[#This Row],[inicial
saldo]]-Amortización[[#This Row],[principal]])</f>
        <v>290627.65120287193</v>
      </c>
      <c r="J76" s="8">
        <f ca="1">IF(Amortización[[#This Row],[cierre
saldo]]&gt;0,ÚltimaFila-ROW(),0)</f>
        <v>127</v>
      </c>
    </row>
    <row r="77" spans="2:10" ht="15" customHeight="1" x14ac:dyDescent="0.25">
      <c r="B77" s="7">
        <f>ROWS($B$4:B77)</f>
        <v>74</v>
      </c>
      <c r="C77" s="9">
        <f ca="1">IF(ValoresIntroducidos,IF(Amortización[[#This Row],[N.º]]&lt;=DuraciónDelPréstamo,IF(ROW()-ROW(Amortización[[#Headers],[pago
fecha]])=1,InicioDelPréstamo,IF(I76&gt;0,EDATE(C76,1),"")),""),"")</f>
        <v>47137</v>
      </c>
      <c r="D77" s="6">
        <f ca="1">IF(ROW()-ROW(Amortización[[#Headers],[inicial
saldo]])=1,CantidadPréstamo,IF(Amortización[[#This Row],[pago
fecha]]="",0,INDEX(Amortización[], ROW()-4,8)))</f>
        <v>290627.65120287193</v>
      </c>
      <c r="E77" s="6">
        <f ca="1">IF(ValoresIntroducidos,IF(ROW()-ROW(Amortización[[#Headers],[intereses]])=1,-IPMT(TasaDeIntereses/12,1,DuraciónDelPréstamo-ROWS($C$4:C77)+1,Amortización[[#This Row],[inicial
saldo]]),IFERROR(-IPMT(TasaDeIntereses/12,1,Amortización[[#This Row],[N.º
disponible]],D78),0)),0)</f>
        <v>1203.6954669474687</v>
      </c>
      <c r="F77" s="6">
        <f ca="1">IFERROR(IF(AND(ValoresIntroducidos,Amortización[[#This Row],[pago
fecha]]&lt;&gt;""),-PPMT(TasaDeIntereses/12,1,DuraciónDelPréstamo-ROWS($C$4:C77)+1,Amortización[[#This Row],[inicial
saldo]]),""),0)</f>
        <v>1740.7391354794333</v>
      </c>
      <c r="G77" s="6">
        <f ca="1">IF(Amortización[[#This Row],[pago
fecha]]="",0,CantidadDelImpuestoDePropiedad)</f>
        <v>375</v>
      </c>
      <c r="H77" s="6">
        <f ca="1">IF(Amortización[[#This Row],[pago
fecha]]="",0,Amortización[[#This Row],[intereses]]+Amortización[[#This Row],[principal]]+Amortización[[#This Row],[propiedad
impuestos]])</f>
        <v>3319.4346024269021</v>
      </c>
      <c r="I77" s="6">
        <f ca="1">IF(Amortización[[#This Row],[pago
fecha]]="",0,Amortización[[#This Row],[inicial
saldo]]-Amortización[[#This Row],[principal]])</f>
        <v>288886.91206739249</v>
      </c>
      <c r="J77" s="8">
        <f ca="1">IF(Amortización[[#This Row],[cierre
saldo]]&gt;0,ÚltimaFila-ROW(),0)</f>
        <v>126</v>
      </c>
    </row>
    <row r="78" spans="2:10" ht="15" customHeight="1" x14ac:dyDescent="0.25">
      <c r="B78" s="7">
        <f>ROWS($B$4:B78)</f>
        <v>75</v>
      </c>
      <c r="C78" s="9">
        <f ca="1">IF(ValoresIntroducidos,IF(Amortización[[#This Row],[N.º]]&lt;=DuraciónDelPréstamo,IF(ROW()-ROW(Amortización[[#Headers],[pago
fecha]])=1,InicioDelPréstamo,IF(I77&gt;0,EDATE(C77,1),"")),""),"")</f>
        <v>47168</v>
      </c>
      <c r="D78" s="6">
        <f ca="1">IF(ROW()-ROW(Amortización[[#Headers],[inicial
saldo]])=1,CantidadPréstamo,IF(Amortización[[#This Row],[pago
fecha]]="",0,INDEX(Amortización[], ROW()-4,8)))</f>
        <v>288886.91206739249</v>
      </c>
      <c r="E78" s="6">
        <f ca="1">IF(ValoresIntroducidos,IF(ROW()-ROW(Amortización[[#Headers],[intereses]])=1,-IPMT(TasaDeIntereses/12,1,DuraciónDelPréstamo-ROWS($C$4:C78)+1,Amortización[[#This Row],[inicial
saldo]]),IFERROR(-IPMT(TasaDeIntereses/12,1,Amortización[[#This Row],[N.º
disponible]],D79),0)),0)</f>
        <v>1196.4121660507581</v>
      </c>
      <c r="F78" s="6">
        <f ca="1">IFERROR(IF(AND(ValoresIntroducidos,Amortización[[#This Row],[pago
fecha]]&lt;&gt;""),-PPMT(TasaDeIntereses/12,1,DuraciónDelPréstamo-ROWS($C$4:C78)+1,Amortización[[#This Row],[inicial
saldo]]),""),0)</f>
        <v>1747.9922152105976</v>
      </c>
      <c r="G78" s="6">
        <f ca="1">IF(Amortización[[#This Row],[pago
fecha]]="",0,CantidadDelImpuestoDePropiedad)</f>
        <v>375</v>
      </c>
      <c r="H78" s="6">
        <f ca="1">IF(Amortización[[#This Row],[pago
fecha]]="",0,Amortización[[#This Row],[intereses]]+Amortización[[#This Row],[principal]]+Amortización[[#This Row],[propiedad
impuestos]])</f>
        <v>3319.4043812613554</v>
      </c>
      <c r="I78" s="6">
        <f ca="1">IF(Amortización[[#This Row],[pago
fecha]]="",0,Amortización[[#This Row],[inicial
saldo]]-Amortización[[#This Row],[principal]])</f>
        <v>287138.91985218192</v>
      </c>
      <c r="J78" s="8">
        <f ca="1">IF(Amortización[[#This Row],[cierre
saldo]]&gt;0,ÚltimaFila-ROW(),0)</f>
        <v>125</v>
      </c>
    </row>
    <row r="79" spans="2:10" ht="15" customHeight="1" x14ac:dyDescent="0.25">
      <c r="B79" s="7">
        <f>ROWS($B$4:B79)</f>
        <v>76</v>
      </c>
      <c r="C79" s="9">
        <f ca="1">IF(ValoresIntroducidos,IF(Amortización[[#This Row],[N.º]]&lt;=DuraciónDelPréstamo,IF(ROW()-ROW(Amortización[[#Headers],[pago
fecha]])=1,InicioDelPréstamo,IF(I78&gt;0,EDATE(C78,1),"")),""),"")</f>
        <v>47196</v>
      </c>
      <c r="D79" s="6">
        <f ca="1">IF(ROW()-ROW(Amortización[[#Headers],[inicial
saldo]])=1,CantidadPréstamo,IF(Amortización[[#This Row],[pago
fecha]]="",0,INDEX(Amortización[], ROW()-4,8)))</f>
        <v>287138.91985218192</v>
      </c>
      <c r="E79" s="6">
        <f ca="1">IF(ValoresIntroducidos,IF(ROW()-ROW(Amortización[[#Headers],[intereses]])=1,-IPMT(TasaDeIntereses/12,1,DuraciónDelPréstamo-ROWS($C$4:C79)+1,Amortización[[#This Row],[inicial
saldo]]),IFERROR(-IPMT(TasaDeIntereses/12,1,Amortización[[#This Row],[N.º
disponible]],D80),0)),0)</f>
        <v>1189.0985180669775</v>
      </c>
      <c r="F79" s="6">
        <f ca="1">IFERROR(IF(AND(ValoresIntroducidos,Amortización[[#This Row],[pago
fecha]]&lt;&gt;""),-PPMT(TasaDeIntereses/12,1,DuraciónDelPréstamo-ROWS($C$4:C79)+1,Amortización[[#This Row],[inicial
saldo]]),""),0)</f>
        <v>1755.2755161073082</v>
      </c>
      <c r="G79" s="6">
        <f ca="1">IF(Amortización[[#This Row],[pago
fecha]]="",0,CantidadDelImpuestoDePropiedad)</f>
        <v>375</v>
      </c>
      <c r="H79" s="6">
        <f ca="1">IF(Amortización[[#This Row],[pago
fecha]]="",0,Amortización[[#This Row],[intereses]]+Amortización[[#This Row],[principal]]+Amortización[[#This Row],[propiedad
impuestos]])</f>
        <v>3319.374034174286</v>
      </c>
      <c r="I79" s="6">
        <f ca="1">IF(Amortización[[#This Row],[pago
fecha]]="",0,Amortización[[#This Row],[inicial
saldo]]-Amortización[[#This Row],[principal]])</f>
        <v>285383.64433607459</v>
      </c>
      <c r="J79" s="8">
        <f ca="1">IF(Amortización[[#This Row],[cierre
saldo]]&gt;0,ÚltimaFila-ROW(),0)</f>
        <v>124</v>
      </c>
    </row>
    <row r="80" spans="2:10" ht="15" customHeight="1" x14ac:dyDescent="0.25">
      <c r="B80" s="7">
        <f>ROWS($B$4:B80)</f>
        <v>77</v>
      </c>
      <c r="C80" s="9">
        <f ca="1">IF(ValoresIntroducidos,IF(Amortización[[#This Row],[N.º]]&lt;=DuraciónDelPréstamo,IF(ROW()-ROW(Amortización[[#Headers],[pago
fecha]])=1,InicioDelPréstamo,IF(I79&gt;0,EDATE(C79,1),"")),""),"")</f>
        <v>47227</v>
      </c>
      <c r="D80" s="6">
        <f ca="1">IF(ROW()-ROW(Amortización[[#Headers],[inicial
saldo]])=1,CantidadPréstamo,IF(Amortización[[#This Row],[pago
fecha]]="",0,INDEX(Amortización[], ROW()-4,8)))</f>
        <v>285383.64433607459</v>
      </c>
      <c r="E80" s="6">
        <f ca="1">IF(ValoresIntroducidos,IF(ROW()-ROW(Amortización[[#Headers],[intereses]])=1,-IPMT(TasaDeIntereses/12,1,DuraciónDelPréstamo-ROWS($C$4:C80)+1,Amortización[[#This Row],[inicial
saldo]]),IFERROR(-IPMT(TasaDeIntereses/12,1,Amortización[[#This Row],[N.º
disponible]],D81),0)),0)</f>
        <v>1181.7543965499312</v>
      </c>
      <c r="F80" s="6">
        <f ca="1">IFERROR(IF(AND(ValoresIntroducidos,Amortización[[#This Row],[pago
fecha]]&lt;&gt;""),-PPMT(TasaDeIntereses/12,1,DuraciónDelPréstamo-ROWS($C$4:C80)+1,Amortización[[#This Row],[inicial
saldo]]),""),0)</f>
        <v>1762.5891640910886</v>
      </c>
      <c r="G80" s="6">
        <f ca="1">IF(Amortización[[#This Row],[pago
fecha]]="",0,CantidadDelImpuestoDePropiedad)</f>
        <v>375</v>
      </c>
      <c r="H80" s="6">
        <f ca="1">IF(Amortización[[#This Row],[pago
fecha]]="",0,Amortización[[#This Row],[intereses]]+Amortización[[#This Row],[principal]]+Amortización[[#This Row],[propiedad
impuestos]])</f>
        <v>3319.3435606410198</v>
      </c>
      <c r="I80" s="6">
        <f ca="1">IF(Amortización[[#This Row],[pago
fecha]]="",0,Amortización[[#This Row],[inicial
saldo]]-Amortización[[#This Row],[principal]])</f>
        <v>283621.05517198349</v>
      </c>
      <c r="J80" s="8">
        <f ca="1">IF(Amortización[[#This Row],[cierre
saldo]]&gt;0,ÚltimaFila-ROW(),0)</f>
        <v>123</v>
      </c>
    </row>
    <row r="81" spans="2:10" ht="15" customHeight="1" x14ac:dyDescent="0.25">
      <c r="B81" s="7">
        <f>ROWS($B$4:B81)</f>
        <v>78</v>
      </c>
      <c r="C81" s="9">
        <f ca="1">IF(ValoresIntroducidos,IF(Amortización[[#This Row],[N.º]]&lt;=DuraciónDelPréstamo,IF(ROW()-ROW(Amortización[[#Headers],[pago
fecha]])=1,InicioDelPréstamo,IF(I80&gt;0,EDATE(C80,1),"")),""),"")</f>
        <v>47257</v>
      </c>
      <c r="D81" s="6">
        <f ca="1">IF(ROW()-ROW(Amortización[[#Headers],[inicial
saldo]])=1,CantidadPréstamo,IF(Amortización[[#This Row],[pago
fecha]]="",0,INDEX(Amortización[], ROW()-4,8)))</f>
        <v>283621.05517198349</v>
      </c>
      <c r="E81" s="6">
        <f ca="1">IF(ValoresIntroducidos,IF(ROW()-ROW(Amortización[[#Headers],[intereses]])=1,-IPMT(TasaDeIntereses/12,1,DuraciónDelPréstamo-ROWS($C$4:C81)+1,Amortización[[#This Row],[inicial
saldo]]),IFERROR(-IPMT(TasaDeIntereses/12,1,Amortización[[#This Row],[N.º
disponible]],D82),0)),0)</f>
        <v>1174.379674526564</v>
      </c>
      <c r="F81" s="6">
        <f ca="1">IFERROR(IF(AND(ValoresIntroducidos,Amortización[[#This Row],[pago
fecha]]&lt;&gt;""),-PPMT(TasaDeIntereses/12,1,DuraciónDelPréstamo-ROWS($C$4:C81)+1,Amortización[[#This Row],[inicial
saldo]]),""),0)</f>
        <v>1769.9332856081348</v>
      </c>
      <c r="G81" s="6">
        <f ca="1">IF(Amortización[[#This Row],[pago
fecha]]="",0,CantidadDelImpuestoDePropiedad)</f>
        <v>375</v>
      </c>
      <c r="H81" s="6">
        <f ca="1">IF(Amortización[[#This Row],[pago
fecha]]="",0,Amortización[[#This Row],[intereses]]+Amortización[[#This Row],[principal]]+Amortización[[#This Row],[propiedad
impuestos]])</f>
        <v>3319.3129601346991</v>
      </c>
      <c r="I81" s="6">
        <f ca="1">IF(Amortización[[#This Row],[pago
fecha]]="",0,Amortización[[#This Row],[inicial
saldo]]-Amortización[[#This Row],[principal]])</f>
        <v>281851.12188637536</v>
      </c>
      <c r="J81" s="8">
        <f ca="1">IF(Amortización[[#This Row],[cierre
saldo]]&gt;0,ÚltimaFila-ROW(),0)</f>
        <v>122</v>
      </c>
    </row>
    <row r="82" spans="2:10" ht="15" customHeight="1" x14ac:dyDescent="0.25">
      <c r="B82" s="7">
        <f>ROWS($B$4:B82)</f>
        <v>79</v>
      </c>
      <c r="C82" s="9">
        <f ca="1">IF(ValoresIntroducidos,IF(Amortización[[#This Row],[N.º]]&lt;=DuraciónDelPréstamo,IF(ROW()-ROW(Amortización[[#Headers],[pago
fecha]])=1,InicioDelPréstamo,IF(I81&gt;0,EDATE(C81,1),"")),""),"")</f>
        <v>47288</v>
      </c>
      <c r="D82" s="6">
        <f ca="1">IF(ROW()-ROW(Amortización[[#Headers],[inicial
saldo]])=1,CantidadPréstamo,IF(Amortización[[#This Row],[pago
fecha]]="",0,INDEX(Amortización[], ROW()-4,8)))</f>
        <v>281851.12188637536</v>
      </c>
      <c r="E82" s="6">
        <f ca="1">IF(ValoresIntroducidos,IF(ROW()-ROW(Amortización[[#Headers],[intereses]])=1,-IPMT(TasaDeIntereses/12,1,DuraciónDelPréstamo-ROWS($C$4:C82)+1,Amortización[[#This Row],[inicial
saldo]]),IFERROR(-IPMT(TasaDeIntereses/12,1,Amortización[[#This Row],[N.º
disponible]],D83),0)),0)</f>
        <v>1166.9742244947661</v>
      </c>
      <c r="F82" s="6">
        <f ca="1">IFERROR(IF(AND(ValoresIntroducidos,Amortización[[#This Row],[pago
fecha]]&lt;&gt;""),-PPMT(TasaDeIntereses/12,1,DuraciónDelPréstamo-ROWS($C$4:C82)+1,Amortización[[#This Row],[inicial
saldo]]),""),0)</f>
        <v>1777.3080076315023</v>
      </c>
      <c r="G82" s="6">
        <f ca="1">IF(Amortización[[#This Row],[pago
fecha]]="",0,CantidadDelImpuestoDePropiedad)</f>
        <v>375</v>
      </c>
      <c r="H82" s="6">
        <f ca="1">IF(Amortización[[#This Row],[pago
fecha]]="",0,Amortización[[#This Row],[intereses]]+Amortización[[#This Row],[principal]]+Amortización[[#This Row],[propiedad
impuestos]])</f>
        <v>3319.2822321262684</v>
      </c>
      <c r="I82" s="6">
        <f ca="1">IF(Amortización[[#This Row],[pago
fecha]]="",0,Amortización[[#This Row],[inicial
saldo]]-Amortización[[#This Row],[principal]])</f>
        <v>280073.81387874385</v>
      </c>
      <c r="J82" s="8">
        <f ca="1">IF(Amortización[[#This Row],[cierre
saldo]]&gt;0,ÚltimaFila-ROW(),0)</f>
        <v>121</v>
      </c>
    </row>
    <row r="83" spans="2:10" ht="15" customHeight="1" x14ac:dyDescent="0.25">
      <c r="B83" s="7">
        <f>ROWS($B$4:B83)</f>
        <v>80</v>
      </c>
      <c r="C83" s="9">
        <f ca="1">IF(ValoresIntroducidos,IF(Amortización[[#This Row],[N.º]]&lt;=DuraciónDelPréstamo,IF(ROW()-ROW(Amortización[[#Headers],[pago
fecha]])=1,InicioDelPréstamo,IF(I82&gt;0,EDATE(C82,1),"")),""),"")</f>
        <v>47318</v>
      </c>
      <c r="D83" s="6">
        <f ca="1">IF(ROW()-ROW(Amortización[[#Headers],[inicial
saldo]])=1,CantidadPréstamo,IF(Amortización[[#This Row],[pago
fecha]]="",0,INDEX(Amortización[], ROW()-4,8)))</f>
        <v>280073.81387874385</v>
      </c>
      <c r="E83" s="6">
        <f ca="1">IF(ValoresIntroducidos,IF(ROW()-ROW(Amortización[[#Headers],[intereses]])=1,-IPMT(TasaDeIntereses/12,1,DuraciónDelPréstamo-ROWS($C$4:C83)+1,Amortización[[#This Row],[inicial
saldo]]),IFERROR(-IPMT(TasaDeIntereses/12,1,Amortización[[#This Row],[N.º
disponible]],D84),0)),0)</f>
        <v>1159.5379184211688</v>
      </c>
      <c r="F83" s="6">
        <f ca="1">IFERROR(IF(AND(ValoresIntroducidos,Amortización[[#This Row],[pago
fecha]]&lt;&gt;""),-PPMT(TasaDeIntereses/12,1,DuraciónDelPréstamo-ROWS($C$4:C83)+1,Amortización[[#This Row],[inicial
saldo]]),""),0)</f>
        <v>1784.7134576633007</v>
      </c>
      <c r="G83" s="6">
        <f ca="1">IF(Amortización[[#This Row],[pago
fecha]]="",0,CantidadDelImpuestoDePropiedad)</f>
        <v>375</v>
      </c>
      <c r="H83" s="6">
        <f ca="1">IF(Amortización[[#This Row],[pago
fecha]]="",0,Amortización[[#This Row],[intereses]]+Amortización[[#This Row],[principal]]+Amortización[[#This Row],[propiedad
impuestos]])</f>
        <v>3319.2513760844695</v>
      </c>
      <c r="I83" s="6">
        <f ca="1">IF(Amortización[[#This Row],[pago
fecha]]="",0,Amortización[[#This Row],[inicial
saldo]]-Amortización[[#This Row],[principal]])</f>
        <v>278289.10042108054</v>
      </c>
      <c r="J83" s="8">
        <f ca="1">IF(Amortización[[#This Row],[cierre
saldo]]&gt;0,ÚltimaFila-ROW(),0)</f>
        <v>120</v>
      </c>
    </row>
    <row r="84" spans="2:10" ht="15" customHeight="1" x14ac:dyDescent="0.25">
      <c r="B84" s="7">
        <f>ROWS($B$4:B84)</f>
        <v>81</v>
      </c>
      <c r="C84" s="9">
        <f ca="1">IF(ValoresIntroducidos,IF(Amortización[[#This Row],[N.º]]&lt;=DuraciónDelPréstamo,IF(ROW()-ROW(Amortización[[#Headers],[pago
fecha]])=1,InicioDelPréstamo,IF(I83&gt;0,EDATE(C83,1),"")),""),"")</f>
        <v>47349</v>
      </c>
      <c r="D84" s="6">
        <f ca="1">IF(ROW()-ROW(Amortización[[#Headers],[inicial
saldo]])=1,CantidadPréstamo,IF(Amortización[[#This Row],[pago
fecha]]="",0,INDEX(Amortización[], ROW()-4,8)))</f>
        <v>278289.10042108054</v>
      </c>
      <c r="E84" s="6">
        <f ca="1">IF(ValoresIntroducidos,IF(ROW()-ROW(Amortización[[#Headers],[intereses]])=1,-IPMT(TasaDeIntereses/12,1,DuraciónDelPréstamo-ROWS($C$4:C84)+1,Amortización[[#This Row],[inicial
saldo]]),IFERROR(-IPMT(TasaDeIntereses/12,1,Amortización[[#This Row],[N.º
disponible]],D85),0)),0)</f>
        <v>1152.070627738932</v>
      </c>
      <c r="F84" s="6">
        <f ca="1">IFERROR(IF(AND(ValoresIntroducidos,Amortización[[#This Row],[pago
fecha]]&lt;&gt;""),-PPMT(TasaDeIntereses/12,1,DuraciónDelPréstamo-ROWS($C$4:C84)+1,Amortización[[#This Row],[inicial
saldo]]),""),0)</f>
        <v>1792.1497637368968</v>
      </c>
      <c r="G84" s="6">
        <f ca="1">IF(Amortización[[#This Row],[pago
fecha]]="",0,CantidadDelImpuestoDePropiedad)</f>
        <v>375</v>
      </c>
      <c r="H84" s="6">
        <f ca="1">IF(Amortización[[#This Row],[pago
fecha]]="",0,Amortización[[#This Row],[intereses]]+Amortización[[#This Row],[principal]]+Amortización[[#This Row],[propiedad
impuestos]])</f>
        <v>3319.2203914758288</v>
      </c>
      <c r="I84" s="6">
        <f ca="1">IF(Amortización[[#This Row],[pago
fecha]]="",0,Amortización[[#This Row],[inicial
saldo]]-Amortización[[#This Row],[principal]])</f>
        <v>276496.95065734367</v>
      </c>
      <c r="J84" s="8">
        <f ca="1">IF(Amortización[[#This Row],[cierre
saldo]]&gt;0,ÚltimaFila-ROW(),0)</f>
        <v>119</v>
      </c>
    </row>
    <row r="85" spans="2:10" ht="15" customHeight="1" x14ac:dyDescent="0.25">
      <c r="B85" s="7">
        <f>ROWS($B$4:B85)</f>
        <v>82</v>
      </c>
      <c r="C85" s="9">
        <f ca="1">IF(ValoresIntroducidos,IF(Amortización[[#This Row],[N.º]]&lt;=DuraciónDelPréstamo,IF(ROW()-ROW(Amortización[[#Headers],[pago
fecha]])=1,InicioDelPréstamo,IF(I84&gt;0,EDATE(C84,1),"")),""),"")</f>
        <v>47380</v>
      </c>
      <c r="D85" s="6">
        <f ca="1">IF(ROW()-ROW(Amortización[[#Headers],[inicial
saldo]])=1,CantidadPréstamo,IF(Amortización[[#This Row],[pago
fecha]]="",0,INDEX(Amortización[], ROW()-4,8)))</f>
        <v>276496.95065734367</v>
      </c>
      <c r="E85" s="6">
        <f ca="1">IF(ValoresIntroducidos,IF(ROW()-ROW(Amortización[[#Headers],[intereses]])=1,-IPMT(TasaDeIntereses/12,1,DuraciónDelPréstamo-ROWS($C$4:C85)+1,Amortización[[#This Row],[inicial
saldo]]),IFERROR(-IPMT(TasaDeIntereses/12,1,Amortización[[#This Row],[N.º
disponible]],D86),0)),0)</f>
        <v>1144.572223345519</v>
      </c>
      <c r="F85" s="6">
        <f ca="1">IFERROR(IF(AND(ValoresIntroducidos,Amortización[[#This Row],[pago
fecha]]&lt;&gt;""),-PPMT(TasaDeIntereses/12,1,DuraciónDelPréstamo-ROWS($C$4:C85)+1,Amortización[[#This Row],[inicial
saldo]]),""),0)</f>
        <v>1799.6170544191341</v>
      </c>
      <c r="G85" s="6">
        <f ca="1">IF(Amortización[[#This Row],[pago
fecha]]="",0,CantidadDelImpuestoDePropiedad)</f>
        <v>375</v>
      </c>
      <c r="H85" s="6">
        <f ca="1">IF(Amortización[[#This Row],[pago
fecha]]="",0,Amortización[[#This Row],[intereses]]+Amortización[[#This Row],[principal]]+Amortización[[#This Row],[propiedad
impuestos]])</f>
        <v>3319.1892777646531</v>
      </c>
      <c r="I85" s="6">
        <f ca="1">IF(Amortización[[#This Row],[pago
fecha]]="",0,Amortización[[#This Row],[inicial
saldo]]-Amortización[[#This Row],[principal]])</f>
        <v>274697.33360292454</v>
      </c>
      <c r="J85" s="8">
        <f ca="1">IF(Amortización[[#This Row],[cierre
saldo]]&gt;0,ÚltimaFila-ROW(),0)</f>
        <v>118</v>
      </c>
    </row>
    <row r="86" spans="2:10" ht="15" customHeight="1" x14ac:dyDescent="0.25">
      <c r="B86" s="7">
        <f>ROWS($B$4:B86)</f>
        <v>83</v>
      </c>
      <c r="C86" s="9">
        <f ca="1">IF(ValoresIntroducidos,IF(Amortización[[#This Row],[N.º]]&lt;=DuraciónDelPréstamo,IF(ROW()-ROW(Amortización[[#Headers],[pago
fecha]])=1,InicioDelPréstamo,IF(I85&gt;0,EDATE(C85,1),"")),""),"")</f>
        <v>47410</v>
      </c>
      <c r="D86" s="6">
        <f ca="1">IF(ROW()-ROW(Amortización[[#Headers],[inicial
saldo]])=1,CantidadPréstamo,IF(Amortización[[#This Row],[pago
fecha]]="",0,INDEX(Amortización[], ROW()-4,8)))</f>
        <v>274697.33360292454</v>
      </c>
      <c r="E86" s="6">
        <f ca="1">IF(ValoresIntroducidos,IF(ROW()-ROW(Amortización[[#Headers],[intereses]])=1,-IPMT(TasaDeIntereses/12,1,DuraciónDelPréstamo-ROWS($C$4:C86)+1,Amortización[[#This Row],[inicial
saldo]]),IFERROR(-IPMT(TasaDeIntereses/12,1,Amortización[[#This Row],[N.º
disponible]],D87),0)),0)</f>
        <v>1137.0425756004665</v>
      </c>
      <c r="F86" s="6">
        <f ca="1">IFERROR(IF(AND(ValoresIntroducidos,Amortización[[#This Row],[pago
fecha]]&lt;&gt;""),-PPMT(TasaDeIntereses/12,1,DuraciónDelPréstamo-ROWS($C$4:C86)+1,Amortización[[#This Row],[inicial
saldo]]),""),0)</f>
        <v>1807.1154588125476</v>
      </c>
      <c r="G86" s="6">
        <f ca="1">IF(Amortización[[#This Row],[pago
fecha]]="",0,CantidadDelImpuestoDePropiedad)</f>
        <v>375</v>
      </c>
      <c r="H86" s="6">
        <f ca="1">IF(Amortización[[#This Row],[pago
fecha]]="",0,Amortización[[#This Row],[intereses]]+Amortización[[#This Row],[principal]]+Amortización[[#This Row],[propiedad
impuestos]])</f>
        <v>3319.1580344130143</v>
      </c>
      <c r="I86" s="6">
        <f ca="1">IF(Amortización[[#This Row],[pago
fecha]]="",0,Amortización[[#This Row],[inicial
saldo]]-Amortización[[#This Row],[principal]])</f>
        <v>272890.21814411198</v>
      </c>
      <c r="J86" s="8">
        <f ca="1">IF(Amortización[[#This Row],[cierre
saldo]]&gt;0,ÚltimaFila-ROW(),0)</f>
        <v>117</v>
      </c>
    </row>
    <row r="87" spans="2:10" ht="15" customHeight="1" x14ac:dyDescent="0.25">
      <c r="B87" s="7">
        <f>ROWS($B$4:B87)</f>
        <v>84</v>
      </c>
      <c r="C87" s="9">
        <f ca="1">IF(ValoresIntroducidos,IF(Amortización[[#This Row],[N.º]]&lt;=DuraciónDelPréstamo,IF(ROW()-ROW(Amortización[[#Headers],[pago
fecha]])=1,InicioDelPréstamo,IF(I86&gt;0,EDATE(C86,1),"")),""),"")</f>
        <v>47441</v>
      </c>
      <c r="D87" s="6">
        <f ca="1">IF(ROW()-ROW(Amortización[[#Headers],[inicial
saldo]])=1,CantidadPréstamo,IF(Amortización[[#This Row],[pago
fecha]]="",0,INDEX(Amortización[], ROW()-4,8)))</f>
        <v>272890.21814411198</v>
      </c>
      <c r="E87" s="6">
        <f ca="1">IF(ValoresIntroducidos,IF(ROW()-ROW(Amortización[[#Headers],[intereses]])=1,-IPMT(TasaDeIntereses/12,1,DuraciónDelPréstamo-ROWS($C$4:C87)+1,Amortización[[#This Row],[inicial
saldo]]),IFERROR(-IPMT(TasaDeIntereses/12,1,Amortización[[#This Row],[N.º
disponible]],D88),0)),0)</f>
        <v>1129.4815543231432</v>
      </c>
      <c r="F87" s="6">
        <f ca="1">IFERROR(IF(AND(ValoresIntroducidos,Amortización[[#This Row],[pago
fecha]]&lt;&gt;""),-PPMT(TasaDeIntereses/12,1,DuraciónDelPréstamo-ROWS($C$4:C87)+1,Amortización[[#This Row],[inicial
saldo]]),""),0)</f>
        <v>1814.6451065575998</v>
      </c>
      <c r="G87" s="6">
        <f ca="1">IF(Amortización[[#This Row],[pago
fecha]]="",0,CantidadDelImpuestoDePropiedad)</f>
        <v>375</v>
      </c>
      <c r="H87" s="6">
        <f ca="1">IF(Amortización[[#This Row],[pago
fecha]]="",0,Amortización[[#This Row],[intereses]]+Amortización[[#This Row],[principal]]+Amortización[[#This Row],[propiedad
impuestos]])</f>
        <v>3319.1266608807427</v>
      </c>
      <c r="I87" s="6">
        <f ca="1">IF(Amortización[[#This Row],[pago
fecha]]="",0,Amortización[[#This Row],[inicial
saldo]]-Amortización[[#This Row],[principal]])</f>
        <v>271075.57303755439</v>
      </c>
      <c r="J87" s="8">
        <f ca="1">IF(Amortización[[#This Row],[cierre
saldo]]&gt;0,ÚltimaFila-ROW(),0)</f>
        <v>116</v>
      </c>
    </row>
    <row r="88" spans="2:10" ht="15" customHeight="1" x14ac:dyDescent="0.25">
      <c r="B88" s="7">
        <f>ROWS($B$4:B88)</f>
        <v>85</v>
      </c>
      <c r="C88" s="9">
        <f ca="1">IF(ValoresIntroducidos,IF(Amortización[[#This Row],[N.º]]&lt;=DuraciónDelPréstamo,IF(ROW()-ROW(Amortización[[#Headers],[pago
fecha]])=1,InicioDelPréstamo,IF(I87&gt;0,EDATE(C87,1),"")),""),"")</f>
        <v>47471</v>
      </c>
      <c r="D88" s="6">
        <f ca="1">IF(ROW()-ROW(Amortización[[#Headers],[inicial
saldo]])=1,CantidadPréstamo,IF(Amortización[[#This Row],[pago
fecha]]="",0,INDEX(Amortización[], ROW()-4,8)))</f>
        <v>271075.57303755439</v>
      </c>
      <c r="E88" s="6">
        <f ca="1">IF(ValoresIntroducidos,IF(ROW()-ROW(Amortización[[#Headers],[intereses]])=1,-IPMT(TasaDeIntereses/12,1,DuraciónDelPréstamo-ROWS($C$4:C88)+1,Amortización[[#This Row],[inicial
saldo]]),IFERROR(-IPMT(TasaDeIntereses/12,1,Amortización[[#This Row],[N.º
disponible]],D89),0)),0)</f>
        <v>1121.8890287904978</v>
      </c>
      <c r="F88" s="6">
        <f ca="1">IFERROR(IF(AND(ValoresIntroducidos,Amortización[[#This Row],[pago
fecha]]&lt;&gt;""),-PPMT(TasaDeIntereses/12,1,DuraciónDelPréstamo-ROWS($C$4:C88)+1,Amortización[[#This Row],[inicial
saldo]]),""),0)</f>
        <v>1822.2061278349229</v>
      </c>
      <c r="G88" s="6">
        <f ca="1">IF(Amortización[[#This Row],[pago
fecha]]="",0,CantidadDelImpuestoDePropiedad)</f>
        <v>375</v>
      </c>
      <c r="H88" s="6">
        <f ca="1">IF(Amortización[[#This Row],[pago
fecha]]="",0,Amortización[[#This Row],[intereses]]+Amortización[[#This Row],[principal]]+Amortización[[#This Row],[propiedad
impuestos]])</f>
        <v>3319.0951566254207</v>
      </c>
      <c r="I88" s="6">
        <f ca="1">IF(Amortización[[#This Row],[pago
fecha]]="",0,Amortización[[#This Row],[inicial
saldo]]-Amortización[[#This Row],[principal]])</f>
        <v>269253.36690971948</v>
      </c>
      <c r="J88" s="8">
        <f ca="1">IF(Amortización[[#This Row],[cierre
saldo]]&gt;0,ÚltimaFila-ROW(),0)</f>
        <v>115</v>
      </c>
    </row>
    <row r="89" spans="2:10" ht="15" customHeight="1" x14ac:dyDescent="0.25">
      <c r="B89" s="7">
        <f>ROWS($B$4:B89)</f>
        <v>86</v>
      </c>
      <c r="C89" s="9">
        <f ca="1">IF(ValoresIntroducidos,IF(Amortización[[#This Row],[N.º]]&lt;=DuraciónDelPréstamo,IF(ROW()-ROW(Amortización[[#Headers],[pago
fecha]])=1,InicioDelPréstamo,IF(I88&gt;0,EDATE(C88,1),"")),""),"")</f>
        <v>47502</v>
      </c>
      <c r="D89" s="6">
        <f ca="1">IF(ROW()-ROW(Amortización[[#Headers],[inicial
saldo]])=1,CantidadPréstamo,IF(Amortización[[#This Row],[pago
fecha]]="",0,INDEX(Amortización[], ROW()-4,8)))</f>
        <v>269253.36690971948</v>
      </c>
      <c r="E89" s="6">
        <f ca="1">IF(ValoresIntroducidos,IF(ROW()-ROW(Amortización[[#Headers],[intereses]])=1,-IPMT(TasaDeIntereses/12,1,DuraciónDelPréstamo-ROWS($C$4:C89)+1,Amortización[[#This Row],[inicial
saldo]]),IFERROR(-IPMT(TasaDeIntereses/12,1,Amortización[[#This Row],[N.º
disponible]],D90),0)),0)</f>
        <v>1114.2648677347997</v>
      </c>
      <c r="F89" s="6">
        <f ca="1">IFERROR(IF(AND(ValoresIntroducidos,Amortización[[#This Row],[pago
fecha]]&lt;&gt;""),-PPMT(TasaDeIntereses/12,1,DuraciónDelPréstamo-ROWS($C$4:C89)+1,Amortización[[#This Row],[inicial
saldo]]),""),0)</f>
        <v>1829.7986533675685</v>
      </c>
      <c r="G89" s="6">
        <f ca="1">IF(Amortización[[#This Row],[pago
fecha]]="",0,CantidadDelImpuestoDePropiedad)</f>
        <v>375</v>
      </c>
      <c r="H89" s="6">
        <f ca="1">IF(Amortización[[#This Row],[pago
fecha]]="",0,Amortización[[#This Row],[intereses]]+Amortización[[#This Row],[principal]]+Amortización[[#This Row],[propiedad
impuestos]])</f>
        <v>3319.0635211023682</v>
      </c>
      <c r="I89" s="6">
        <f ca="1">IF(Amortización[[#This Row],[pago
fecha]]="",0,Amortización[[#This Row],[inicial
saldo]]-Amortización[[#This Row],[principal]])</f>
        <v>267423.56825635192</v>
      </c>
      <c r="J89" s="8">
        <f ca="1">IF(Amortización[[#This Row],[cierre
saldo]]&gt;0,ÚltimaFila-ROW(),0)</f>
        <v>114</v>
      </c>
    </row>
    <row r="90" spans="2:10" ht="15" customHeight="1" x14ac:dyDescent="0.25">
      <c r="B90" s="7">
        <f>ROWS($B$4:B90)</f>
        <v>87</v>
      </c>
      <c r="C90" s="9">
        <f ca="1">IF(ValoresIntroducidos,IF(Amortización[[#This Row],[N.º]]&lt;=DuraciónDelPréstamo,IF(ROW()-ROW(Amortización[[#Headers],[pago
fecha]])=1,InicioDelPréstamo,IF(I89&gt;0,EDATE(C89,1),"")),""),"")</f>
        <v>47533</v>
      </c>
      <c r="D90" s="6">
        <f ca="1">IF(ROW()-ROW(Amortización[[#Headers],[inicial
saldo]])=1,CantidadPréstamo,IF(Amortización[[#This Row],[pago
fecha]]="",0,INDEX(Amortización[], ROW()-4,8)))</f>
        <v>267423.56825635192</v>
      </c>
      <c r="E90" s="6">
        <f ca="1">IF(ValoresIntroducidos,IF(ROW()-ROW(Amortización[[#Headers],[intereses]])=1,-IPMT(TasaDeIntereses/12,1,DuraciónDelPréstamo-ROWS($C$4:C90)+1,Amortización[[#This Row],[inicial
saldo]]),IFERROR(-IPMT(TasaDeIntereses/12,1,Amortización[[#This Row],[N.º
disponible]],D91),0)),0)</f>
        <v>1106.6089393413693</v>
      </c>
      <c r="F90" s="6">
        <f ca="1">IFERROR(IF(AND(ValoresIntroducidos,Amortización[[#This Row],[pago
fecha]]&lt;&gt;""),-PPMT(TasaDeIntereses/12,1,DuraciónDelPréstamo-ROWS($C$4:C90)+1,Amortización[[#This Row],[inicial
saldo]]),""),0)</f>
        <v>1837.4228144232668</v>
      </c>
      <c r="G90" s="6">
        <f ca="1">IF(Amortización[[#This Row],[pago
fecha]]="",0,CantidadDelImpuestoDePropiedad)</f>
        <v>375</v>
      </c>
      <c r="H90" s="6">
        <f ca="1">IF(Amortización[[#This Row],[pago
fecha]]="",0,Amortización[[#This Row],[intereses]]+Amortización[[#This Row],[principal]]+Amortización[[#This Row],[propiedad
impuestos]])</f>
        <v>3319.0317537646361</v>
      </c>
      <c r="I90" s="6">
        <f ca="1">IF(Amortización[[#This Row],[pago
fecha]]="",0,Amortización[[#This Row],[inicial
saldo]]-Amortización[[#This Row],[principal]])</f>
        <v>265586.14544192865</v>
      </c>
      <c r="J90" s="8">
        <f ca="1">IF(Amortización[[#This Row],[cierre
saldo]]&gt;0,ÚltimaFila-ROW(),0)</f>
        <v>113</v>
      </c>
    </row>
    <row r="91" spans="2:10" ht="15" customHeight="1" x14ac:dyDescent="0.25">
      <c r="B91" s="7">
        <f>ROWS($B$4:B91)</f>
        <v>88</v>
      </c>
      <c r="C91" s="9">
        <f ca="1">IF(ValoresIntroducidos,IF(Amortización[[#This Row],[N.º]]&lt;=DuraciónDelPréstamo,IF(ROW()-ROW(Amortización[[#Headers],[pago
fecha]])=1,InicioDelPréstamo,IF(I90&gt;0,EDATE(C90,1),"")),""),"")</f>
        <v>47561</v>
      </c>
      <c r="D91" s="6">
        <f ca="1">IF(ROW()-ROW(Amortización[[#Headers],[inicial
saldo]])=1,CantidadPréstamo,IF(Amortización[[#This Row],[pago
fecha]]="",0,INDEX(Amortización[], ROW()-4,8)))</f>
        <v>265586.14544192865</v>
      </c>
      <c r="E91" s="6">
        <f ca="1">IF(ValoresIntroducidos,IF(ROW()-ROW(Amortización[[#Headers],[intereses]])=1,-IPMT(TasaDeIntereses/12,1,DuraciónDelPréstamo-ROWS($C$4:C91)+1,Amortización[[#This Row],[inicial
saldo]]),IFERROR(-IPMT(TasaDeIntereses/12,1,Amortización[[#This Row],[N.º
disponible]],D92),0)),0)</f>
        <v>1098.9211112462997</v>
      </c>
      <c r="F91" s="6">
        <f ca="1">IFERROR(IF(AND(ValoresIntroducidos,Amortización[[#This Row],[pago
fecha]]&lt;&gt;""),-PPMT(TasaDeIntereses/12,1,DuraciónDelPréstamo-ROWS($C$4:C91)+1,Amortización[[#This Row],[inicial
saldo]]),""),0)</f>
        <v>1845.0787428166975</v>
      </c>
      <c r="G91" s="6">
        <f ca="1">IF(Amortización[[#This Row],[pago
fecha]]="",0,CantidadDelImpuestoDePropiedad)</f>
        <v>375</v>
      </c>
      <c r="H91" s="6">
        <f ca="1">IF(Amortización[[#This Row],[pago
fecha]]="",0,Amortización[[#This Row],[intereses]]+Amortización[[#This Row],[principal]]+Amortización[[#This Row],[propiedad
impuestos]])</f>
        <v>3318.9998540629972</v>
      </c>
      <c r="I91" s="6">
        <f ca="1">IF(Amortización[[#This Row],[pago
fecha]]="",0,Amortización[[#This Row],[inicial
saldo]]-Amortización[[#This Row],[principal]])</f>
        <v>263741.06669911195</v>
      </c>
      <c r="J91" s="8">
        <f ca="1">IF(Amortización[[#This Row],[cierre
saldo]]&gt;0,ÚltimaFila-ROW(),0)</f>
        <v>112</v>
      </c>
    </row>
    <row r="92" spans="2:10" ht="15" customHeight="1" x14ac:dyDescent="0.25">
      <c r="B92" s="7">
        <f>ROWS($B$4:B92)</f>
        <v>89</v>
      </c>
      <c r="C92" s="9">
        <f ca="1">IF(ValoresIntroducidos,IF(Amortización[[#This Row],[N.º]]&lt;=DuraciónDelPréstamo,IF(ROW()-ROW(Amortización[[#Headers],[pago
fecha]])=1,InicioDelPréstamo,IF(I91&gt;0,EDATE(C91,1),"")),""),"")</f>
        <v>47592</v>
      </c>
      <c r="D92" s="6">
        <f ca="1">IF(ROW()-ROW(Amortización[[#Headers],[inicial
saldo]])=1,CantidadPréstamo,IF(Amortización[[#This Row],[pago
fecha]]="",0,INDEX(Amortización[], ROW()-4,8)))</f>
        <v>263741.06669911195</v>
      </c>
      <c r="E92" s="6">
        <f ca="1">IF(ValoresIntroducidos,IF(ROW()-ROW(Amortización[[#Headers],[intereses]])=1,-IPMT(TasaDeIntereses/12,1,DuraciónDelPréstamo-ROWS($C$4:C92)+1,Amortización[[#This Row],[inicial
saldo]]),IFERROR(-IPMT(TasaDeIntereses/12,1,Amortización[[#This Row],[N.º
disponible]],D93),0)),0)</f>
        <v>1091.2012505341675</v>
      </c>
      <c r="F92" s="6">
        <f ca="1">IFERROR(IF(AND(ValoresIntroducidos,Amortización[[#This Row],[pago
fecha]]&lt;&gt;""),-PPMT(TasaDeIntereses/12,1,DuraciónDelPréstamo-ROWS($C$4:C92)+1,Amortización[[#This Row],[inicial
saldo]]),""),0)</f>
        <v>1852.7665709117664</v>
      </c>
      <c r="G92" s="6">
        <f ca="1">IF(Amortización[[#This Row],[pago
fecha]]="",0,CantidadDelImpuestoDePropiedad)</f>
        <v>375</v>
      </c>
      <c r="H92" s="6">
        <f ca="1">IF(Amortización[[#This Row],[pago
fecha]]="",0,Amortización[[#This Row],[intereses]]+Amortización[[#This Row],[principal]]+Amortización[[#This Row],[propiedad
impuestos]])</f>
        <v>3318.9678214459336</v>
      </c>
      <c r="I92" s="6">
        <f ca="1">IF(Amortización[[#This Row],[pago
fecha]]="",0,Amortización[[#This Row],[inicial
saldo]]-Amortización[[#This Row],[principal]])</f>
        <v>261888.30012820018</v>
      </c>
      <c r="J92" s="8">
        <f ca="1">IF(Amortización[[#This Row],[cierre
saldo]]&gt;0,ÚltimaFila-ROW(),0)</f>
        <v>111</v>
      </c>
    </row>
    <row r="93" spans="2:10" ht="15" customHeight="1" x14ac:dyDescent="0.25">
      <c r="B93" s="7">
        <f>ROWS($B$4:B93)</f>
        <v>90</v>
      </c>
      <c r="C93" s="9">
        <f ca="1">IF(ValoresIntroducidos,IF(Amortización[[#This Row],[N.º]]&lt;=DuraciónDelPréstamo,IF(ROW()-ROW(Amortización[[#Headers],[pago
fecha]])=1,InicioDelPréstamo,IF(I92&gt;0,EDATE(C92,1),"")),""),"")</f>
        <v>47622</v>
      </c>
      <c r="D93" s="6">
        <f ca="1">IF(ROW()-ROW(Amortización[[#Headers],[inicial
saldo]])=1,CantidadPréstamo,IF(Amortización[[#This Row],[pago
fecha]]="",0,INDEX(Amortización[], ROW()-4,8)))</f>
        <v>261888.30012820018</v>
      </c>
      <c r="E93" s="6">
        <f ca="1">IF(ValoresIntroducidos,IF(ROW()-ROW(Amortización[[#Headers],[intereses]])=1,-IPMT(TasaDeIntereses/12,1,DuraciónDelPréstamo-ROWS($C$4:C93)+1,Amortización[[#This Row],[inicial
saldo]]),IFERROR(-IPMT(TasaDeIntereses/12,1,Amortización[[#This Row],[N.º
disponible]],D94),0)),0)</f>
        <v>1083.4492237357344</v>
      </c>
      <c r="F93" s="6">
        <f ca="1">IFERROR(IF(AND(ValoresIntroducidos,Amortización[[#This Row],[pago
fecha]]&lt;&gt;""),-PPMT(TasaDeIntereses/12,1,DuraciónDelPréstamo-ROWS($C$4:C93)+1,Amortización[[#This Row],[inicial
saldo]]),""),0)</f>
        <v>1860.4864316238991</v>
      </c>
      <c r="G93" s="6">
        <f ca="1">IF(Amortización[[#This Row],[pago
fecha]]="",0,CantidadDelImpuestoDePropiedad)</f>
        <v>375</v>
      </c>
      <c r="H93" s="6">
        <f ca="1">IF(Amortización[[#This Row],[pago
fecha]]="",0,Amortización[[#This Row],[intereses]]+Amortización[[#This Row],[principal]]+Amortización[[#This Row],[propiedad
impuestos]])</f>
        <v>3318.9356553596335</v>
      </c>
      <c r="I93" s="6">
        <f ca="1">IF(Amortización[[#This Row],[pago
fecha]]="",0,Amortización[[#This Row],[inicial
saldo]]-Amortización[[#This Row],[principal]])</f>
        <v>260027.81369657628</v>
      </c>
      <c r="J93" s="8">
        <f ca="1">IF(Amortización[[#This Row],[cierre
saldo]]&gt;0,ÚltimaFila-ROW(),0)</f>
        <v>110</v>
      </c>
    </row>
    <row r="94" spans="2:10" ht="15" customHeight="1" x14ac:dyDescent="0.25">
      <c r="B94" s="7">
        <f>ROWS($B$4:B94)</f>
        <v>91</v>
      </c>
      <c r="C94" s="9">
        <f ca="1">IF(ValoresIntroducidos,IF(Amortización[[#This Row],[N.º]]&lt;=DuraciónDelPréstamo,IF(ROW()-ROW(Amortización[[#Headers],[pago
fecha]])=1,InicioDelPréstamo,IF(I93&gt;0,EDATE(C93,1),"")),""),"")</f>
        <v>47653</v>
      </c>
      <c r="D94" s="6">
        <f ca="1">IF(ROW()-ROW(Amortización[[#Headers],[inicial
saldo]])=1,CantidadPréstamo,IF(Amortización[[#This Row],[pago
fecha]]="",0,INDEX(Amortización[], ROW()-4,8)))</f>
        <v>260027.81369657628</v>
      </c>
      <c r="E94" s="6">
        <f ca="1">IF(ValoresIntroducidos,IF(ROW()-ROW(Amortización[[#Headers],[intereses]])=1,-IPMT(TasaDeIntereses/12,1,DuraciónDelPréstamo-ROWS($C$4:C94)+1,Amortización[[#This Row],[inicial
saldo]]),IFERROR(-IPMT(TasaDeIntereses/12,1,Amortización[[#This Row],[N.º
disponible]],D95),0)),0)</f>
        <v>1075.6648968256413</v>
      </c>
      <c r="F94" s="6">
        <f ca="1">IFERROR(IF(AND(ValoresIntroducidos,Amortización[[#This Row],[pago
fecha]]&lt;&gt;""),-PPMT(TasaDeIntereses/12,1,DuraciónDelPréstamo-ROWS($C$4:C94)+1,Amortización[[#This Row],[inicial
saldo]]),""),0)</f>
        <v>1868.2384584223321</v>
      </c>
      <c r="G94" s="6">
        <f ca="1">IF(Amortización[[#This Row],[pago
fecha]]="",0,CantidadDelImpuestoDePropiedad)</f>
        <v>375</v>
      </c>
      <c r="H94" s="6">
        <f ca="1">IF(Amortización[[#This Row],[pago
fecha]]="",0,Amortización[[#This Row],[intereses]]+Amortización[[#This Row],[principal]]+Amortización[[#This Row],[propiedad
impuestos]])</f>
        <v>3318.9033552479732</v>
      </c>
      <c r="I94" s="6">
        <f ca="1">IF(Amortización[[#This Row],[pago
fecha]]="",0,Amortización[[#This Row],[inicial
saldo]]-Amortización[[#This Row],[principal]])</f>
        <v>258159.57523815395</v>
      </c>
      <c r="J94" s="8">
        <f ca="1">IF(Amortización[[#This Row],[cierre
saldo]]&gt;0,ÚltimaFila-ROW(),0)</f>
        <v>109</v>
      </c>
    </row>
    <row r="95" spans="2:10" ht="15" customHeight="1" x14ac:dyDescent="0.25">
      <c r="B95" s="7">
        <f>ROWS($B$4:B95)</f>
        <v>92</v>
      </c>
      <c r="C95" s="9">
        <f ca="1">IF(ValoresIntroducidos,IF(Amortización[[#This Row],[N.º]]&lt;=DuraciónDelPréstamo,IF(ROW()-ROW(Amortización[[#Headers],[pago
fecha]])=1,InicioDelPréstamo,IF(I94&gt;0,EDATE(C94,1),"")),""),"")</f>
        <v>47683</v>
      </c>
      <c r="D95" s="6">
        <f ca="1">IF(ROW()-ROW(Amortización[[#Headers],[inicial
saldo]])=1,CantidadPréstamo,IF(Amortización[[#This Row],[pago
fecha]]="",0,INDEX(Amortización[], ROW()-4,8)))</f>
        <v>258159.57523815395</v>
      </c>
      <c r="E95" s="6">
        <f ca="1">IF(ValoresIntroducidos,IF(ROW()-ROW(Amortización[[#Headers],[intereses]])=1,-IPMT(TasaDeIntereses/12,1,DuraciónDelPréstamo-ROWS($C$4:C95)+1,Amortización[[#This Row],[inicial
saldo]]),IFERROR(-IPMT(TasaDeIntereses/12,1,Amortización[[#This Row],[N.º
disponible]],D96),0)),0)</f>
        <v>1067.8481352200897</v>
      </c>
      <c r="F95" s="6">
        <f ca="1">IFERROR(IF(AND(ValoresIntroducidos,Amortización[[#This Row],[pago
fecha]]&lt;&gt;""),-PPMT(TasaDeIntereses/12,1,DuraciónDelPréstamo-ROWS($C$4:C95)+1,Amortización[[#This Row],[inicial
saldo]]),""),0)</f>
        <v>1876.022785332425</v>
      </c>
      <c r="G95" s="6">
        <f ca="1">IF(Amortización[[#This Row],[pago
fecha]]="",0,CantidadDelImpuestoDePropiedad)</f>
        <v>375</v>
      </c>
      <c r="H95" s="6">
        <f ca="1">IF(Amortización[[#This Row],[pago
fecha]]="",0,Amortización[[#This Row],[intereses]]+Amortización[[#This Row],[principal]]+Amortización[[#This Row],[propiedad
impuestos]])</f>
        <v>3318.8709205525147</v>
      </c>
      <c r="I95" s="6">
        <f ca="1">IF(Amortización[[#This Row],[pago
fecha]]="",0,Amortización[[#This Row],[inicial
saldo]]-Amortización[[#This Row],[principal]])</f>
        <v>256283.55245282152</v>
      </c>
      <c r="J95" s="8">
        <f ca="1">IF(Amortización[[#This Row],[cierre
saldo]]&gt;0,ÚltimaFila-ROW(),0)</f>
        <v>108</v>
      </c>
    </row>
    <row r="96" spans="2:10" ht="15" customHeight="1" x14ac:dyDescent="0.25">
      <c r="B96" s="7">
        <f>ROWS($B$4:B96)</f>
        <v>93</v>
      </c>
      <c r="C96" s="9">
        <f ca="1">IF(ValoresIntroducidos,IF(Amortización[[#This Row],[N.º]]&lt;=DuraciónDelPréstamo,IF(ROW()-ROW(Amortización[[#Headers],[pago
fecha]])=1,InicioDelPréstamo,IF(I95&gt;0,EDATE(C95,1),"")),""),"")</f>
        <v>47714</v>
      </c>
      <c r="D96" s="6">
        <f ca="1">IF(ROW()-ROW(Amortización[[#Headers],[inicial
saldo]])=1,CantidadPréstamo,IF(Amortización[[#This Row],[pago
fecha]]="",0,INDEX(Amortización[], ROW()-4,8)))</f>
        <v>256283.55245282152</v>
      </c>
      <c r="E96" s="6">
        <f ca="1">IF(ValoresIntroducidos,IF(ROW()-ROW(Amortización[[#Headers],[intereses]])=1,-IPMT(TasaDeIntereses/12,1,DuraciónDelPréstamo-ROWS($C$4:C96)+1,Amortización[[#This Row],[inicial
saldo]]),IFERROR(-IPMT(TasaDeIntereses/12,1,Amortización[[#This Row],[N.º
disponible]],D97),0)),0)</f>
        <v>1059.9988037745147</v>
      </c>
      <c r="F96" s="6">
        <f ca="1">IFERROR(IF(AND(ValoresIntroducidos,Amortización[[#This Row],[pago
fecha]]&lt;&gt;""),-PPMT(TasaDeIntereses/12,1,DuraciónDelPréstamo-ROWS($C$4:C96)+1,Amortización[[#This Row],[inicial
saldo]]),""),0)</f>
        <v>1883.839546937977</v>
      </c>
      <c r="G96" s="6">
        <f ca="1">IF(Amortización[[#This Row],[pago
fecha]]="",0,CantidadDelImpuestoDePropiedad)</f>
        <v>375</v>
      </c>
      <c r="H96" s="6">
        <f ca="1">IF(Amortización[[#This Row],[pago
fecha]]="",0,Amortización[[#This Row],[intereses]]+Amortización[[#This Row],[principal]]+Amortización[[#This Row],[propiedad
impuestos]])</f>
        <v>3318.8383507124918</v>
      </c>
      <c r="I96" s="6">
        <f ca="1">IF(Amortización[[#This Row],[pago
fecha]]="",0,Amortización[[#This Row],[inicial
saldo]]-Amortización[[#This Row],[principal]])</f>
        <v>254399.71290588353</v>
      </c>
      <c r="J96" s="8">
        <f ca="1">IF(Amortización[[#This Row],[cierre
saldo]]&gt;0,ÚltimaFila-ROW(),0)</f>
        <v>107</v>
      </c>
    </row>
    <row r="97" spans="2:10" ht="15" customHeight="1" x14ac:dyDescent="0.25">
      <c r="B97" s="7">
        <f>ROWS($B$4:B97)</f>
        <v>94</v>
      </c>
      <c r="C97" s="9">
        <f ca="1">IF(ValoresIntroducidos,IF(Amortización[[#This Row],[N.º]]&lt;=DuraciónDelPréstamo,IF(ROW()-ROW(Amortización[[#Headers],[pago
fecha]])=1,InicioDelPréstamo,IF(I96&gt;0,EDATE(C96,1),"")),""),"")</f>
        <v>47745</v>
      </c>
      <c r="D97" s="6">
        <f ca="1">IF(ROW()-ROW(Amortización[[#Headers],[inicial
saldo]])=1,CantidadPréstamo,IF(Amortización[[#This Row],[pago
fecha]]="",0,INDEX(Amortización[], ROW()-4,8)))</f>
        <v>254399.71290588353</v>
      </c>
      <c r="E97" s="6">
        <f ca="1">IF(ValoresIntroducidos,IF(ROW()-ROW(Amortización[[#Headers],[intereses]])=1,-IPMT(TasaDeIntereses/12,1,DuraciónDelPréstamo-ROWS($C$4:C97)+1,Amortización[[#This Row],[inicial
saldo]]),IFERROR(-IPMT(TasaDeIntereses/12,1,Amortización[[#This Row],[N.º
disponible]],D98),0)),0)</f>
        <v>1052.1167667812499</v>
      </c>
      <c r="F97" s="6">
        <f ca="1">IFERROR(IF(AND(ValoresIntroducidos,Amortización[[#This Row],[pago
fecha]]&lt;&gt;""),-PPMT(TasaDeIntereses/12,1,DuraciónDelPréstamo-ROWS($C$4:C97)+1,Amortización[[#This Row],[inicial
saldo]]),""),0)</f>
        <v>1891.6888783835511</v>
      </c>
      <c r="G97" s="6">
        <f ca="1">IF(Amortización[[#This Row],[pago
fecha]]="",0,CantidadDelImpuestoDePropiedad)</f>
        <v>375</v>
      </c>
      <c r="H97" s="6">
        <f ca="1">IF(Amortización[[#This Row],[pago
fecha]]="",0,Amortización[[#This Row],[intereses]]+Amortización[[#This Row],[principal]]+Amortización[[#This Row],[propiedad
impuestos]])</f>
        <v>3318.8056451648008</v>
      </c>
      <c r="I97" s="6">
        <f ca="1">IF(Amortización[[#This Row],[pago
fecha]]="",0,Amortización[[#This Row],[inicial
saldo]]-Amortización[[#This Row],[principal]])</f>
        <v>252508.02402749998</v>
      </c>
      <c r="J97" s="8">
        <f ca="1">IF(Amortización[[#This Row],[cierre
saldo]]&gt;0,ÚltimaFila-ROW(),0)</f>
        <v>106</v>
      </c>
    </row>
    <row r="98" spans="2:10" ht="15" customHeight="1" x14ac:dyDescent="0.25">
      <c r="B98" s="7">
        <f>ROWS($B$4:B98)</f>
        <v>95</v>
      </c>
      <c r="C98" s="9">
        <f ca="1">IF(ValoresIntroducidos,IF(Amortización[[#This Row],[N.º]]&lt;=DuraciónDelPréstamo,IF(ROW()-ROW(Amortización[[#Headers],[pago
fecha]])=1,InicioDelPréstamo,IF(I97&gt;0,EDATE(C97,1),"")),""),"")</f>
        <v>47775</v>
      </c>
      <c r="D98" s="6">
        <f ca="1">IF(ROW()-ROW(Amortización[[#Headers],[inicial
saldo]])=1,CantidadPréstamo,IF(Amortización[[#This Row],[pago
fecha]]="",0,INDEX(Amortización[], ROW()-4,8)))</f>
        <v>252508.02402749998</v>
      </c>
      <c r="E98" s="6">
        <f ca="1">IF(ValoresIntroducidos,IF(ROW()-ROW(Amortización[[#Headers],[intereses]])=1,-IPMT(TasaDeIntereses/12,1,DuraciónDelPréstamo-ROWS($C$4:C98)+1,Amortización[[#This Row],[inicial
saldo]]),IFERROR(-IPMT(TasaDeIntereses/12,1,Amortización[[#This Row],[N.º
disponible]],D99),0)),0)</f>
        <v>1044.2018879671798</v>
      </c>
      <c r="F98" s="6">
        <f ca="1">IFERROR(IF(AND(ValoresIntroducidos,Amortización[[#This Row],[pago
fecha]]&lt;&gt;""),-PPMT(TasaDeIntereses/12,1,DuraciónDelPréstamo-ROWS($C$4:C98)+1,Amortización[[#This Row],[inicial
saldo]]),""),0)</f>
        <v>1899.5709153768162</v>
      </c>
      <c r="G98" s="6">
        <f ca="1">IF(Amortización[[#This Row],[pago
fecha]]="",0,CantidadDelImpuestoDePropiedad)</f>
        <v>375</v>
      </c>
      <c r="H98" s="6">
        <f ca="1">IF(Amortización[[#This Row],[pago
fecha]]="",0,Amortización[[#This Row],[intereses]]+Amortización[[#This Row],[principal]]+Amortización[[#This Row],[propiedad
impuestos]])</f>
        <v>3318.7728033439962</v>
      </c>
      <c r="I98" s="6">
        <f ca="1">IF(Amortización[[#This Row],[pago
fecha]]="",0,Amortización[[#This Row],[inicial
saldo]]-Amortización[[#This Row],[principal]])</f>
        <v>250608.45311212316</v>
      </c>
      <c r="J98" s="8">
        <f ca="1">IF(Amortización[[#This Row],[cierre
saldo]]&gt;0,ÚltimaFila-ROW(),0)</f>
        <v>105</v>
      </c>
    </row>
    <row r="99" spans="2:10" ht="15" customHeight="1" x14ac:dyDescent="0.25">
      <c r="B99" s="7">
        <f>ROWS($B$4:B99)</f>
        <v>96</v>
      </c>
      <c r="C99" s="9">
        <f ca="1">IF(ValoresIntroducidos,IF(Amortización[[#This Row],[N.º]]&lt;=DuraciónDelPréstamo,IF(ROW()-ROW(Amortización[[#Headers],[pago
fecha]])=1,InicioDelPréstamo,IF(I98&gt;0,EDATE(C98,1),"")),""),"")</f>
        <v>47806</v>
      </c>
      <c r="D99" s="6">
        <f ca="1">IF(ROW()-ROW(Amortización[[#Headers],[inicial
saldo]])=1,CantidadPréstamo,IF(Amortización[[#This Row],[pago
fecha]]="",0,INDEX(Amortización[], ROW()-4,8)))</f>
        <v>250608.45311212316</v>
      </c>
      <c r="E99" s="6">
        <f ca="1">IF(ValoresIntroducidos,IF(ROW()-ROW(Amortización[[#Headers],[intereses]])=1,-IPMT(TasaDeIntereses/12,1,DuraciónDelPréstamo-ROWS($C$4:C99)+1,Amortización[[#This Row],[inicial
saldo]]),IFERROR(-IPMT(TasaDeIntereses/12,1,Amortización[[#This Row],[N.º
disponible]],D100),0)),0)</f>
        <v>1036.2540304913844</v>
      </c>
      <c r="F99" s="6">
        <f ca="1">IFERROR(IF(AND(ValoresIntroducidos,Amortización[[#This Row],[pago
fecha]]&lt;&gt;""),-PPMT(TasaDeIntereses/12,1,DuraciónDelPréstamo-ROWS($C$4:C99)+1,Amortización[[#This Row],[inicial
saldo]]),""),0)</f>
        <v>1907.4857941908863</v>
      </c>
      <c r="G99" s="6">
        <f ca="1">IF(Amortización[[#This Row],[pago
fecha]]="",0,CantidadDelImpuestoDePropiedad)</f>
        <v>375</v>
      </c>
      <c r="H99" s="6">
        <f ca="1">IF(Amortización[[#This Row],[pago
fecha]]="",0,Amortización[[#This Row],[intereses]]+Amortización[[#This Row],[principal]]+Amortización[[#This Row],[propiedad
impuestos]])</f>
        <v>3318.7398246822704</v>
      </c>
      <c r="I99" s="6">
        <f ca="1">IF(Amortización[[#This Row],[pago
fecha]]="",0,Amortización[[#This Row],[inicial
saldo]]-Amortización[[#This Row],[principal]])</f>
        <v>248700.96731793226</v>
      </c>
      <c r="J99" s="8">
        <f ca="1">IF(Amortización[[#This Row],[cierre
saldo]]&gt;0,ÚltimaFila-ROW(),0)</f>
        <v>104</v>
      </c>
    </row>
    <row r="100" spans="2:10" ht="15" customHeight="1" x14ac:dyDescent="0.25">
      <c r="B100" s="7">
        <f>ROWS($B$4:B100)</f>
        <v>97</v>
      </c>
      <c r="C100" s="9">
        <f ca="1">IF(ValoresIntroducidos,IF(Amortización[[#This Row],[N.º]]&lt;=DuraciónDelPréstamo,IF(ROW()-ROW(Amortización[[#Headers],[pago
fecha]])=1,InicioDelPréstamo,IF(I99&gt;0,EDATE(C99,1),"")),""),"")</f>
        <v>47836</v>
      </c>
      <c r="D100" s="6">
        <f ca="1">IF(ROW()-ROW(Amortización[[#Headers],[inicial
saldo]])=1,CantidadPréstamo,IF(Amortización[[#This Row],[pago
fecha]]="",0,INDEX(Amortización[], ROW()-4,8)))</f>
        <v>248700.96731793226</v>
      </c>
      <c r="E100" s="6">
        <f ca="1">IF(ValoresIntroducidos,IF(ROW()-ROW(Amortización[[#Headers],[intereses]])=1,-IPMT(TasaDeIntereses/12,1,DuraciónDelPréstamo-ROWS($C$4:C100)+1,Amortización[[#This Row],[inicial
saldo]]),IFERROR(-IPMT(TasaDeIntereses/12,1,Amortización[[#This Row],[N.º
disponible]],D101),0)),0)</f>
        <v>1028.2730569427731</v>
      </c>
      <c r="F100" s="6">
        <f ca="1">IFERROR(IF(AND(ValoresIntroducidos,Amortización[[#This Row],[pago
fecha]]&lt;&gt;""),-PPMT(TasaDeIntereses/12,1,DuraciónDelPréstamo-ROWS($C$4:C100)+1,Amortización[[#This Row],[inicial
saldo]]),""),0)</f>
        <v>1915.4336516666817</v>
      </c>
      <c r="G100" s="6">
        <f ca="1">IF(Amortización[[#This Row],[pago
fecha]]="",0,CantidadDelImpuestoDePropiedad)</f>
        <v>375</v>
      </c>
      <c r="H100" s="6">
        <f ca="1">IF(Amortización[[#This Row],[pago
fecha]]="",0,Amortización[[#This Row],[intereses]]+Amortización[[#This Row],[principal]]+Amortización[[#This Row],[propiedad
impuestos]])</f>
        <v>3318.7067086094548</v>
      </c>
      <c r="I100" s="6">
        <f ca="1">IF(Amortización[[#This Row],[pago
fecha]]="",0,Amortización[[#This Row],[inicial
saldo]]-Amortización[[#This Row],[principal]])</f>
        <v>246785.53366626558</v>
      </c>
      <c r="J100" s="8">
        <f ca="1">IF(Amortización[[#This Row],[cierre
saldo]]&gt;0,ÚltimaFila-ROW(),0)</f>
        <v>103</v>
      </c>
    </row>
    <row r="101" spans="2:10" ht="15" customHeight="1" x14ac:dyDescent="0.25">
      <c r="B101" s="7">
        <f>ROWS($B$4:B101)</f>
        <v>98</v>
      </c>
      <c r="C101" s="9">
        <f ca="1">IF(ValoresIntroducidos,IF(Amortización[[#This Row],[N.º]]&lt;=DuraciónDelPréstamo,IF(ROW()-ROW(Amortización[[#Headers],[pago
fecha]])=1,InicioDelPréstamo,IF(I100&gt;0,EDATE(C100,1),"")),""),"")</f>
        <v>47867</v>
      </c>
      <c r="D101" s="6">
        <f ca="1">IF(ROW()-ROW(Amortización[[#Headers],[inicial
saldo]])=1,CantidadPréstamo,IF(Amortización[[#This Row],[pago
fecha]]="",0,INDEX(Amortización[], ROW()-4,8)))</f>
        <v>246785.53366626558</v>
      </c>
      <c r="E101" s="6">
        <f ca="1">IF(ValoresIntroducidos,IF(ROW()-ROW(Amortización[[#Headers],[intereses]])=1,-IPMT(TasaDeIntereses/12,1,DuraciónDelPréstamo-ROWS($C$4:C101)+1,Amortización[[#This Row],[inicial
saldo]]),IFERROR(-IPMT(TasaDeIntereses/12,1,Amortización[[#This Row],[N.º
disponible]],D102),0)),0)</f>
        <v>1020.2588293377095</v>
      </c>
      <c r="F101" s="6">
        <f ca="1">IFERROR(IF(AND(ValoresIntroducidos,Amortización[[#This Row],[pago
fecha]]&lt;&gt;""),-PPMT(TasaDeIntereses/12,1,DuraciónDelPréstamo-ROWS($C$4:C101)+1,Amortización[[#This Row],[inicial
saldo]]),""),0)</f>
        <v>1923.4146252152927</v>
      </c>
      <c r="G101" s="6">
        <f ca="1">IF(Amortización[[#This Row],[pago
fecha]]="",0,CantidadDelImpuestoDePropiedad)</f>
        <v>375</v>
      </c>
      <c r="H101" s="6">
        <f ca="1">IF(Amortización[[#This Row],[pago
fecha]]="",0,Amortización[[#This Row],[intereses]]+Amortización[[#This Row],[principal]]+Amortización[[#This Row],[propiedad
impuestos]])</f>
        <v>3318.6734545530021</v>
      </c>
      <c r="I101" s="6">
        <f ca="1">IF(Amortización[[#This Row],[pago
fecha]]="",0,Amortización[[#This Row],[inicial
saldo]]-Amortización[[#This Row],[principal]])</f>
        <v>244862.11904105029</v>
      </c>
      <c r="J101" s="8">
        <f ca="1">IF(Amortización[[#This Row],[cierre
saldo]]&gt;0,ÚltimaFila-ROW(),0)</f>
        <v>102</v>
      </c>
    </row>
    <row r="102" spans="2:10" ht="15" customHeight="1" x14ac:dyDescent="0.25">
      <c r="B102" s="7">
        <f>ROWS($B$4:B102)</f>
        <v>99</v>
      </c>
      <c r="C102" s="9">
        <f ca="1">IF(ValoresIntroducidos,IF(Amortización[[#This Row],[N.º]]&lt;=DuraciónDelPréstamo,IF(ROW()-ROW(Amortización[[#Headers],[pago
fecha]])=1,InicioDelPréstamo,IF(I101&gt;0,EDATE(C101,1),"")),""),"")</f>
        <v>47898</v>
      </c>
      <c r="D102" s="6">
        <f ca="1">IF(ROW()-ROW(Amortización[[#Headers],[inicial
saldo]])=1,CantidadPréstamo,IF(Amortización[[#This Row],[pago
fecha]]="",0,INDEX(Amortización[], ROW()-4,8)))</f>
        <v>244862.11904105029</v>
      </c>
      <c r="E102" s="6">
        <f ca="1">IF(ValoresIntroducidos,IF(ROW()-ROW(Amortización[[#Headers],[intereses]])=1,-IPMT(TasaDeIntereses/12,1,DuraciónDelPréstamo-ROWS($C$4:C102)+1,Amortización[[#This Row],[inicial
saldo]]),IFERROR(-IPMT(TasaDeIntereses/12,1,Amortización[[#This Row],[N.º
disponible]],D103),0)),0)</f>
        <v>1012.2112091176247</v>
      </c>
      <c r="F102" s="6">
        <f ca="1">IFERROR(IF(AND(ValoresIntroducidos,Amortización[[#This Row],[pago
fecha]]&lt;&gt;""),-PPMT(TasaDeIntereses/12,1,DuraciónDelPréstamo-ROWS($C$4:C102)+1,Amortización[[#This Row],[inicial
saldo]]),""),0)</f>
        <v>1931.4288528203563</v>
      </c>
      <c r="G102" s="6">
        <f ca="1">IF(Amortización[[#This Row],[pago
fecha]]="",0,CantidadDelImpuestoDePropiedad)</f>
        <v>375</v>
      </c>
      <c r="H102" s="6">
        <f ca="1">IF(Amortización[[#This Row],[pago
fecha]]="",0,Amortización[[#This Row],[intereses]]+Amortización[[#This Row],[principal]]+Amortización[[#This Row],[propiedad
impuestos]])</f>
        <v>3318.640061937981</v>
      </c>
      <c r="I102" s="6">
        <f ca="1">IF(Amortización[[#This Row],[pago
fecha]]="",0,Amortización[[#This Row],[inicial
saldo]]-Amortización[[#This Row],[principal]])</f>
        <v>242930.69018822993</v>
      </c>
      <c r="J102" s="8">
        <f ca="1">IF(Amortización[[#This Row],[cierre
saldo]]&gt;0,ÚltimaFila-ROW(),0)</f>
        <v>101</v>
      </c>
    </row>
    <row r="103" spans="2:10" ht="15" customHeight="1" x14ac:dyDescent="0.25">
      <c r="B103" s="7">
        <f>ROWS($B$4:B103)</f>
        <v>100</v>
      </c>
      <c r="C103" s="9">
        <f ca="1">IF(ValoresIntroducidos,IF(Amortización[[#This Row],[N.º]]&lt;=DuraciónDelPréstamo,IF(ROW()-ROW(Amortización[[#Headers],[pago
fecha]])=1,InicioDelPréstamo,IF(I102&gt;0,EDATE(C102,1),"")),""),"")</f>
        <v>47926</v>
      </c>
      <c r="D103" s="6">
        <f ca="1">IF(ROW()-ROW(Amortización[[#Headers],[inicial
saldo]])=1,CantidadPréstamo,IF(Amortización[[#This Row],[pago
fecha]]="",0,INDEX(Amortización[], ROW()-4,8)))</f>
        <v>242930.69018822993</v>
      </c>
      <c r="E103" s="6">
        <f ca="1">IF(ValoresIntroducidos,IF(ROW()-ROW(Amortización[[#Headers],[intereses]])=1,-IPMT(TasaDeIntereses/12,1,DuraciónDelPréstamo-ROWS($C$4:C103)+1,Amortización[[#This Row],[inicial
saldo]]),IFERROR(-IPMT(TasaDeIntereses/12,1,Amortización[[#This Row],[N.º
disponible]],D104),0)),0)</f>
        <v>1004.130057146623</v>
      </c>
      <c r="F103" s="6">
        <f ca="1">IFERROR(IF(AND(ValoresIntroducidos,Amortización[[#This Row],[pago
fecha]]&lt;&gt;""),-PPMT(TasaDeIntereses/12,1,DuraciónDelPréstamo-ROWS($C$4:C103)+1,Amortización[[#This Row],[inicial
saldo]]),""),0)</f>
        <v>1939.4764730404415</v>
      </c>
      <c r="G103" s="6">
        <f ca="1">IF(Amortización[[#This Row],[pago
fecha]]="",0,CantidadDelImpuestoDePropiedad)</f>
        <v>375</v>
      </c>
      <c r="H103" s="6">
        <f ca="1">IF(Amortización[[#This Row],[pago
fecha]]="",0,Amortización[[#This Row],[intereses]]+Amortización[[#This Row],[principal]]+Amortización[[#This Row],[propiedad
impuestos]])</f>
        <v>3318.6065301870644</v>
      </c>
      <c r="I103" s="6">
        <f ca="1">IF(Amortización[[#This Row],[pago
fecha]]="",0,Amortización[[#This Row],[inicial
saldo]]-Amortización[[#This Row],[principal]])</f>
        <v>240991.21371518949</v>
      </c>
      <c r="J103" s="8">
        <f ca="1">IF(Amortización[[#This Row],[cierre
saldo]]&gt;0,ÚltimaFila-ROW(),0)</f>
        <v>100</v>
      </c>
    </row>
    <row r="104" spans="2:10" ht="15" customHeight="1" x14ac:dyDescent="0.25">
      <c r="B104" s="7">
        <f>ROWS($B$4:B104)</f>
        <v>101</v>
      </c>
      <c r="C104" s="9">
        <f ca="1">IF(ValoresIntroducidos,IF(Amortización[[#This Row],[N.º]]&lt;=DuraciónDelPréstamo,IF(ROW()-ROW(Amortización[[#Headers],[pago
fecha]])=1,InicioDelPréstamo,IF(I103&gt;0,EDATE(C103,1),"")),""),"")</f>
        <v>47957</v>
      </c>
      <c r="D104" s="6">
        <f ca="1">IF(ROW()-ROW(Amortización[[#Headers],[inicial
saldo]])=1,CantidadPréstamo,IF(Amortización[[#This Row],[pago
fecha]]="",0,INDEX(Amortización[], ROW()-4,8)))</f>
        <v>240991.21371518949</v>
      </c>
      <c r="E104" s="6">
        <f ca="1">IF(ValoresIntroducidos,IF(ROW()-ROW(Amortización[[#Headers],[intereses]])=1,-IPMT(TasaDeIntereses/12,1,DuraciónDelPréstamo-ROWS($C$4:C104)+1,Amortización[[#This Row],[inicial
saldo]]),IFERROR(-IPMT(TasaDeIntereses/12,1,Amortización[[#This Row],[N.º
disponible]],D105),0)),0)</f>
        <v>996.01523370907512</v>
      </c>
      <c r="F104" s="6">
        <f ca="1">IFERROR(IF(AND(ValoresIntroducidos,Amortización[[#This Row],[pago
fecha]]&lt;&gt;""),-PPMT(TasaDeIntereses/12,1,DuraciónDelPréstamo-ROWS($C$4:C104)+1,Amortización[[#This Row],[inicial
saldo]]),""),0)</f>
        <v>1947.5576250114434</v>
      </c>
      <c r="G104" s="6">
        <f ca="1">IF(Amortización[[#This Row],[pago
fecha]]="",0,CantidadDelImpuestoDePropiedad)</f>
        <v>375</v>
      </c>
      <c r="H104" s="6">
        <f ca="1">IF(Amortización[[#This Row],[pago
fecha]]="",0,Amortización[[#This Row],[intereses]]+Amortización[[#This Row],[principal]]+Amortización[[#This Row],[propiedad
impuestos]])</f>
        <v>3318.5728587205185</v>
      </c>
      <c r="I104" s="6">
        <f ca="1">IF(Amortización[[#This Row],[pago
fecha]]="",0,Amortización[[#This Row],[inicial
saldo]]-Amortización[[#This Row],[principal]])</f>
        <v>239043.65609017803</v>
      </c>
      <c r="J104" s="8">
        <f ca="1">IF(Amortización[[#This Row],[cierre
saldo]]&gt;0,ÚltimaFila-ROW(),0)</f>
        <v>99</v>
      </c>
    </row>
    <row r="105" spans="2:10" ht="15" customHeight="1" x14ac:dyDescent="0.25">
      <c r="B105" s="7">
        <f>ROWS($B$4:B105)</f>
        <v>102</v>
      </c>
      <c r="C105" s="9">
        <f ca="1">IF(ValoresIntroducidos,IF(Amortización[[#This Row],[N.º]]&lt;=DuraciónDelPréstamo,IF(ROW()-ROW(Amortización[[#Headers],[pago
fecha]])=1,InicioDelPréstamo,IF(I104&gt;0,EDATE(C104,1),"")),""),"")</f>
        <v>47987</v>
      </c>
      <c r="D105" s="6">
        <f ca="1">IF(ROW()-ROW(Amortización[[#Headers],[inicial
saldo]])=1,CantidadPréstamo,IF(Amortización[[#This Row],[pago
fecha]]="",0,INDEX(Amortización[], ROW()-4,8)))</f>
        <v>239043.65609017803</v>
      </c>
      <c r="E105" s="6">
        <f ca="1">IF(ValoresIntroducidos,IF(ROW()-ROW(Amortización[[#Headers],[intereses]])=1,-IPMT(TasaDeIntereses/12,1,DuraciónDelPréstamo-ROWS($C$4:C105)+1,Amortización[[#This Row],[inicial
saldo]]),IFERROR(-IPMT(TasaDeIntereses/12,1,Amortización[[#This Row],[N.º
disponible]],D106),0)),0)</f>
        <v>987.86659850720434</v>
      </c>
      <c r="F105" s="6">
        <f ca="1">IFERROR(IF(AND(ValoresIntroducidos,Amortización[[#This Row],[pago
fecha]]&lt;&gt;""),-PPMT(TasaDeIntereses/12,1,DuraciónDelPréstamo-ROWS($C$4:C105)+1,Amortización[[#This Row],[inicial
saldo]]),""),0)</f>
        <v>1955.672448448991</v>
      </c>
      <c r="G105" s="6">
        <f ca="1">IF(Amortización[[#This Row],[pago
fecha]]="",0,CantidadDelImpuestoDePropiedad)</f>
        <v>375</v>
      </c>
      <c r="H105" s="6">
        <f ca="1">IF(Amortización[[#This Row],[pago
fecha]]="",0,Amortización[[#This Row],[intereses]]+Amortización[[#This Row],[principal]]+Amortización[[#This Row],[propiedad
impuestos]])</f>
        <v>3318.5390469561953</v>
      </c>
      <c r="I105" s="6">
        <f ca="1">IF(Amortización[[#This Row],[pago
fecha]]="",0,Amortización[[#This Row],[inicial
saldo]]-Amortización[[#This Row],[principal]])</f>
        <v>237087.98364172905</v>
      </c>
      <c r="J105" s="8">
        <f ca="1">IF(Amortización[[#This Row],[cierre
saldo]]&gt;0,ÚltimaFila-ROW(),0)</f>
        <v>98</v>
      </c>
    </row>
    <row r="106" spans="2:10" ht="15" customHeight="1" x14ac:dyDescent="0.25">
      <c r="B106" s="7">
        <f>ROWS($B$4:B106)</f>
        <v>103</v>
      </c>
      <c r="C106" s="9">
        <f ca="1">IF(ValoresIntroducidos,IF(Amortización[[#This Row],[N.º]]&lt;=DuraciónDelPréstamo,IF(ROW()-ROW(Amortización[[#Headers],[pago
fecha]])=1,InicioDelPréstamo,IF(I105&gt;0,EDATE(C105,1),"")),""),"")</f>
        <v>48018</v>
      </c>
      <c r="D106" s="6">
        <f ca="1">IF(ROW()-ROW(Amortización[[#Headers],[inicial
saldo]])=1,CantidadPréstamo,IF(Amortización[[#This Row],[pago
fecha]]="",0,INDEX(Amortización[], ROW()-4,8)))</f>
        <v>237087.98364172905</v>
      </c>
      <c r="E106" s="6">
        <f ca="1">IF(ValoresIntroducidos,IF(ROW()-ROW(Amortización[[#Headers],[intereses]])=1,-IPMT(TasaDeIntereses/12,1,DuraciónDelPréstamo-ROWS($C$4:C106)+1,Amortización[[#This Row],[inicial
saldo]]),IFERROR(-IPMT(TasaDeIntereses/12,1,Amortización[[#This Row],[N.º
disponible]],D107),0)),0)</f>
        <v>979.68401065865908</v>
      </c>
      <c r="F106" s="6">
        <f ca="1">IFERROR(IF(AND(ValoresIntroducidos,Amortización[[#This Row],[pago
fecha]]&lt;&gt;""),-PPMT(TasaDeIntereses/12,1,DuraciónDelPréstamo-ROWS($C$4:C106)+1,Amortización[[#This Row],[inicial
saldo]]),""),0)</f>
        <v>1963.8210836508617</v>
      </c>
      <c r="G106" s="6">
        <f ca="1">IF(Amortización[[#This Row],[pago
fecha]]="",0,CantidadDelImpuestoDePropiedad)</f>
        <v>375</v>
      </c>
      <c r="H106" s="6">
        <f ca="1">IF(Amortización[[#This Row],[pago
fecha]]="",0,Amortización[[#This Row],[intereses]]+Amortización[[#This Row],[principal]]+Amortización[[#This Row],[propiedad
impuestos]])</f>
        <v>3318.5050943095207</v>
      </c>
      <c r="I106" s="6">
        <f ca="1">IF(Amortización[[#This Row],[pago
fecha]]="",0,Amortización[[#This Row],[inicial
saldo]]-Amortización[[#This Row],[principal]])</f>
        <v>235124.16255807818</v>
      </c>
      <c r="J106" s="8">
        <f ca="1">IF(Amortización[[#This Row],[cierre
saldo]]&gt;0,ÚltimaFila-ROW(),0)</f>
        <v>97</v>
      </c>
    </row>
    <row r="107" spans="2:10" ht="15" customHeight="1" x14ac:dyDescent="0.25">
      <c r="B107" s="7">
        <f>ROWS($B$4:B107)</f>
        <v>104</v>
      </c>
      <c r="C107" s="9">
        <f ca="1">IF(ValoresIntroducidos,IF(Amortización[[#This Row],[N.º]]&lt;=DuraciónDelPréstamo,IF(ROW()-ROW(Amortización[[#Headers],[pago
fecha]])=1,InicioDelPréstamo,IF(I106&gt;0,EDATE(C106,1),"")),""),"")</f>
        <v>48048</v>
      </c>
      <c r="D107" s="6">
        <f ca="1">IF(ROW()-ROW(Amortización[[#Headers],[inicial
saldo]])=1,CantidadPréstamo,IF(Amortización[[#This Row],[pago
fecha]]="",0,INDEX(Amortización[], ROW()-4,8)))</f>
        <v>235124.16255807818</v>
      </c>
      <c r="E107" s="6">
        <f ca="1">IF(ValoresIntroducidos,IF(ROW()-ROW(Amortización[[#Headers],[intereses]])=1,-IPMT(TasaDeIntereses/12,1,DuraciónDelPréstamo-ROWS($C$4:C107)+1,Amortización[[#This Row],[inicial
saldo]]),IFERROR(-IPMT(TasaDeIntereses/12,1,Amortización[[#This Row],[N.º
disponible]],D108),0)),0)</f>
        <v>971.46732869407811</v>
      </c>
      <c r="F107" s="6">
        <f ca="1">IFERROR(IF(AND(ValoresIntroducidos,Amortización[[#This Row],[pago
fecha]]&lt;&gt;""),-PPMT(TasaDeIntereses/12,1,DuraciónDelPréstamo-ROWS($C$4:C107)+1,Amortización[[#This Row],[inicial
saldo]]),""),0)</f>
        <v>1972.0036714994069</v>
      </c>
      <c r="G107" s="6">
        <f ca="1">IF(Amortización[[#This Row],[pago
fecha]]="",0,CantidadDelImpuestoDePropiedad)</f>
        <v>375</v>
      </c>
      <c r="H107" s="6">
        <f ca="1">IF(Amortización[[#This Row],[pago
fecha]]="",0,Amortización[[#This Row],[intereses]]+Amortización[[#This Row],[principal]]+Amortización[[#This Row],[propiedad
impuestos]])</f>
        <v>3318.471000193485</v>
      </c>
      <c r="I107" s="6">
        <f ca="1">IF(Amortización[[#This Row],[pago
fecha]]="",0,Amortización[[#This Row],[inicial
saldo]]-Amortización[[#This Row],[principal]])</f>
        <v>233152.15888657878</v>
      </c>
      <c r="J107" s="8">
        <f ca="1">IF(Amortización[[#This Row],[cierre
saldo]]&gt;0,ÚltimaFila-ROW(),0)</f>
        <v>96</v>
      </c>
    </row>
    <row r="108" spans="2:10" ht="15" customHeight="1" x14ac:dyDescent="0.25">
      <c r="B108" s="7">
        <f>ROWS($B$4:B108)</f>
        <v>105</v>
      </c>
      <c r="C108" s="9">
        <f ca="1">IF(ValoresIntroducidos,IF(Amortización[[#This Row],[N.º]]&lt;=DuraciónDelPréstamo,IF(ROW()-ROW(Amortización[[#Headers],[pago
fecha]])=1,InicioDelPréstamo,IF(I107&gt;0,EDATE(C107,1),"")),""),"")</f>
        <v>48079</v>
      </c>
      <c r="D108" s="6">
        <f ca="1">IF(ROW()-ROW(Amortización[[#Headers],[inicial
saldo]])=1,CantidadPréstamo,IF(Amortización[[#This Row],[pago
fecha]]="",0,INDEX(Amortización[], ROW()-4,8)))</f>
        <v>233152.15888657878</v>
      </c>
      <c r="E108" s="6">
        <f ca="1">IF(ValoresIntroducidos,IF(ROW()-ROW(Amortización[[#Headers],[intereses]])=1,-IPMT(TasaDeIntereses/12,1,DuraciónDelPréstamo-ROWS($C$4:C108)+1,Amortización[[#This Row],[inicial
saldo]]),IFERROR(-IPMT(TasaDeIntereses/12,1,Amortización[[#This Row],[N.º
disponible]],D109),0)),0)</f>
        <v>963.21641055464499</v>
      </c>
      <c r="F108" s="6">
        <f ca="1">IFERROR(IF(AND(ValoresIntroducidos,Amortización[[#This Row],[pago
fecha]]&lt;&gt;""),-PPMT(TasaDeIntereses/12,1,DuraciónDelPréstamo-ROWS($C$4:C108)+1,Amortización[[#This Row],[inicial
saldo]]),""),0)</f>
        <v>1980.2203534639873</v>
      </c>
      <c r="G108" s="6">
        <f ca="1">IF(Amortización[[#This Row],[pago
fecha]]="",0,CantidadDelImpuestoDePropiedad)</f>
        <v>375</v>
      </c>
      <c r="H108" s="6">
        <f ca="1">IF(Amortización[[#This Row],[pago
fecha]]="",0,Amortización[[#This Row],[intereses]]+Amortización[[#This Row],[principal]]+Amortización[[#This Row],[propiedad
impuestos]])</f>
        <v>3318.4367640186324</v>
      </c>
      <c r="I108" s="6">
        <f ca="1">IF(Amortización[[#This Row],[pago
fecha]]="",0,Amortización[[#This Row],[inicial
saldo]]-Amortización[[#This Row],[principal]])</f>
        <v>231171.93853311479</v>
      </c>
      <c r="J108" s="8">
        <f ca="1">IF(Amortización[[#This Row],[cierre
saldo]]&gt;0,ÚltimaFila-ROW(),0)</f>
        <v>95</v>
      </c>
    </row>
    <row r="109" spans="2:10" ht="15" customHeight="1" x14ac:dyDescent="0.25">
      <c r="B109" s="7">
        <f>ROWS($B$4:B109)</f>
        <v>106</v>
      </c>
      <c r="C109" s="9">
        <f ca="1">IF(ValoresIntroducidos,IF(Amortización[[#This Row],[N.º]]&lt;=DuraciónDelPréstamo,IF(ROW()-ROW(Amortización[[#Headers],[pago
fecha]])=1,InicioDelPréstamo,IF(I108&gt;0,EDATE(C108,1),"")),""),"")</f>
        <v>48110</v>
      </c>
      <c r="D109" s="6">
        <f ca="1">IF(ROW()-ROW(Amortización[[#Headers],[inicial
saldo]])=1,CantidadPréstamo,IF(Amortización[[#This Row],[pago
fecha]]="",0,INDEX(Amortización[], ROW()-4,8)))</f>
        <v>231171.93853311479</v>
      </c>
      <c r="E109" s="6">
        <f ca="1">IF(ValoresIntroducidos,IF(ROW()-ROW(Amortización[[#Headers],[intereses]])=1,-IPMT(TasaDeIntereses/12,1,DuraciónDelPréstamo-ROWS($C$4:C109)+1,Amortización[[#This Row],[inicial
saldo]]),IFERROR(-IPMT(TasaDeIntereses/12,1,Amortización[[#This Row],[N.º
disponible]],D110),0)),0)</f>
        <v>954.93111358963063</v>
      </c>
      <c r="F109" s="6">
        <f ca="1">IFERROR(IF(AND(ValoresIntroducidos,Amortización[[#This Row],[pago
fecha]]&lt;&gt;""),-PPMT(TasaDeIntereses/12,1,DuraciónDelPréstamo-ROWS($C$4:C109)+1,Amortización[[#This Row],[inicial
saldo]]),""),0)</f>
        <v>1988.471271603421</v>
      </c>
      <c r="G109" s="6">
        <f ca="1">IF(Amortización[[#This Row],[pago
fecha]]="",0,CantidadDelImpuestoDePropiedad)</f>
        <v>375</v>
      </c>
      <c r="H109" s="6">
        <f ca="1">IF(Amortización[[#This Row],[pago
fecha]]="",0,Amortización[[#This Row],[intereses]]+Amortización[[#This Row],[principal]]+Amortización[[#This Row],[propiedad
impuestos]])</f>
        <v>3318.4023851930515</v>
      </c>
      <c r="I109" s="6">
        <f ca="1">IF(Amortización[[#This Row],[pago
fecha]]="",0,Amortización[[#This Row],[inicial
saldo]]-Amortización[[#This Row],[principal]])</f>
        <v>229183.46726151137</v>
      </c>
      <c r="J109" s="8">
        <f ca="1">IF(Amortización[[#This Row],[cierre
saldo]]&gt;0,ÚltimaFila-ROW(),0)</f>
        <v>94</v>
      </c>
    </row>
    <row r="110" spans="2:10" ht="15" customHeight="1" x14ac:dyDescent="0.25">
      <c r="B110" s="7">
        <f>ROWS($B$4:B110)</f>
        <v>107</v>
      </c>
      <c r="C110" s="9">
        <f ca="1">IF(ValoresIntroducidos,IF(Amortización[[#This Row],[N.º]]&lt;=DuraciónDelPréstamo,IF(ROW()-ROW(Amortización[[#Headers],[pago
fecha]])=1,InicioDelPréstamo,IF(I109&gt;0,EDATE(C109,1),"")),""),"")</f>
        <v>48140</v>
      </c>
      <c r="D110" s="6">
        <f ca="1">IF(ROW()-ROW(Amortización[[#Headers],[inicial
saldo]])=1,CantidadPréstamo,IF(Amortización[[#This Row],[pago
fecha]]="",0,INDEX(Amortización[], ROW()-4,8)))</f>
        <v>229183.46726151137</v>
      </c>
      <c r="E110" s="6">
        <f ca="1">IF(ValoresIntroducidos,IF(ROW()-ROW(Amortización[[#Headers],[intereses]])=1,-IPMT(TasaDeIntereses/12,1,DuraciónDelPréstamo-ROWS($C$4:C110)+1,Amortización[[#This Row],[inicial
saldo]]),IFERROR(-IPMT(TasaDeIntereses/12,1,Amortización[[#This Row],[N.º
disponible]],D111),0)),0)</f>
        <v>946.61129455392881</v>
      </c>
      <c r="F110" s="6">
        <f ca="1">IFERROR(IF(AND(ValoresIntroducidos,Amortización[[#This Row],[pago
fecha]]&lt;&gt;""),-PPMT(TasaDeIntereses/12,1,DuraciónDelPréstamo-ROWS($C$4:C110)+1,Amortización[[#This Row],[inicial
saldo]]),""),0)</f>
        <v>1996.7565685684351</v>
      </c>
      <c r="G110" s="6">
        <f ca="1">IF(Amortización[[#This Row],[pago
fecha]]="",0,CantidadDelImpuestoDePropiedad)</f>
        <v>375</v>
      </c>
      <c r="H110" s="6">
        <f ca="1">IF(Amortización[[#This Row],[pago
fecha]]="",0,Amortización[[#This Row],[intereses]]+Amortización[[#This Row],[principal]]+Amortización[[#This Row],[propiedad
impuestos]])</f>
        <v>3318.3678631223638</v>
      </c>
      <c r="I110" s="6">
        <f ca="1">IF(Amortización[[#This Row],[pago
fecha]]="",0,Amortización[[#This Row],[inicial
saldo]]-Amortización[[#This Row],[principal]])</f>
        <v>227186.71069294293</v>
      </c>
      <c r="J110" s="8">
        <f ca="1">IF(Amortización[[#This Row],[cierre
saldo]]&gt;0,ÚltimaFila-ROW(),0)</f>
        <v>93</v>
      </c>
    </row>
    <row r="111" spans="2:10" ht="15" customHeight="1" x14ac:dyDescent="0.25">
      <c r="B111" s="7">
        <f>ROWS($B$4:B111)</f>
        <v>108</v>
      </c>
      <c r="C111" s="9">
        <f ca="1">IF(ValoresIntroducidos,IF(Amortización[[#This Row],[N.º]]&lt;=DuraciónDelPréstamo,IF(ROW()-ROW(Amortización[[#Headers],[pago
fecha]])=1,InicioDelPréstamo,IF(I110&gt;0,EDATE(C110,1),"")),""),"")</f>
        <v>48171</v>
      </c>
      <c r="D111" s="6">
        <f ca="1">IF(ROW()-ROW(Amortización[[#Headers],[inicial
saldo]])=1,CantidadPréstamo,IF(Amortización[[#This Row],[pago
fecha]]="",0,INDEX(Amortización[], ROW()-4,8)))</f>
        <v>227186.71069294293</v>
      </c>
      <c r="E111" s="6">
        <f ca="1">IF(ValoresIntroducidos,IF(ROW()-ROW(Amortización[[#Headers],[intereses]])=1,-IPMT(TasaDeIntereses/12,1,DuraciónDelPréstamo-ROWS($C$4:C111)+1,Amortización[[#This Row],[inicial
saldo]]),IFERROR(-IPMT(TasaDeIntereses/12,1,Amortización[[#This Row],[N.º
disponible]],D112),0)),0)</f>
        <v>938.25680960557827</v>
      </c>
      <c r="F111" s="6">
        <f ca="1">IFERROR(IF(AND(ValoresIntroducidos,Amortización[[#This Row],[pago
fecha]]&lt;&gt;""),-PPMT(TasaDeIntereses/12,1,DuraciónDelPréstamo-ROWS($C$4:C111)+1,Amortización[[#This Row],[inicial
saldo]]),""),0)</f>
        <v>2005.0763876041367</v>
      </c>
      <c r="G111" s="6">
        <f ca="1">IF(Amortización[[#This Row],[pago
fecha]]="",0,CantidadDelImpuestoDePropiedad)</f>
        <v>375</v>
      </c>
      <c r="H111" s="6">
        <f ca="1">IF(Amortización[[#This Row],[pago
fecha]]="",0,Amortización[[#This Row],[intereses]]+Amortización[[#This Row],[principal]]+Amortización[[#This Row],[propiedad
impuestos]])</f>
        <v>3318.3331972097149</v>
      </c>
      <c r="I111" s="6">
        <f ca="1">IF(Amortización[[#This Row],[pago
fecha]]="",0,Amortización[[#This Row],[inicial
saldo]]-Amortización[[#This Row],[principal]])</f>
        <v>225181.63430533878</v>
      </c>
      <c r="J111" s="8">
        <f ca="1">IF(Amortización[[#This Row],[cierre
saldo]]&gt;0,ÚltimaFila-ROW(),0)</f>
        <v>92</v>
      </c>
    </row>
    <row r="112" spans="2:10" ht="15" customHeight="1" x14ac:dyDescent="0.25">
      <c r="B112" s="7">
        <f>ROWS($B$4:B112)</f>
        <v>109</v>
      </c>
      <c r="C112" s="9">
        <f ca="1">IF(ValoresIntroducidos,IF(Amortización[[#This Row],[N.º]]&lt;=DuraciónDelPréstamo,IF(ROW()-ROW(Amortización[[#Headers],[pago
fecha]])=1,InicioDelPréstamo,IF(I111&gt;0,EDATE(C111,1),"")),""),"")</f>
        <v>48201</v>
      </c>
      <c r="D112" s="6">
        <f ca="1">IF(ROW()-ROW(Amortización[[#Headers],[inicial
saldo]])=1,CantidadPréstamo,IF(Amortización[[#This Row],[pago
fecha]]="",0,INDEX(Amortización[], ROW()-4,8)))</f>
        <v>225181.63430533878</v>
      </c>
      <c r="E112" s="6">
        <f ca="1">IF(ValoresIntroducidos,IF(ROW()-ROW(Amortización[[#Headers],[intereses]])=1,-IPMT(TasaDeIntereses/12,1,DuraciónDelPréstamo-ROWS($C$4:C112)+1,Amortización[[#This Row],[inicial
saldo]]),IFERROR(-IPMT(TasaDeIntereses/12,1,Amortización[[#This Row],[N.º
disponible]],D113),0)),0)</f>
        <v>929.86751430327627</v>
      </c>
      <c r="F112" s="6">
        <f ca="1">IFERROR(IF(AND(ValoresIntroducidos,Amortización[[#This Row],[pago
fecha]]&lt;&gt;""),-PPMT(TasaDeIntereses/12,1,DuraciónDelPréstamo-ROWS($C$4:C112)+1,Amortización[[#This Row],[inicial
saldo]]),""),0)</f>
        <v>2013.4308725524875</v>
      </c>
      <c r="G112" s="6">
        <f ca="1">IF(Amortización[[#This Row],[pago
fecha]]="",0,CantidadDelImpuestoDePropiedad)</f>
        <v>375</v>
      </c>
      <c r="H112" s="6">
        <f ca="1">IF(Amortización[[#This Row],[pago
fecha]]="",0,Amortización[[#This Row],[intereses]]+Amortización[[#This Row],[principal]]+Amortización[[#This Row],[propiedad
impuestos]])</f>
        <v>3318.298386855764</v>
      </c>
      <c r="I112" s="6">
        <f ca="1">IF(Amortización[[#This Row],[pago
fecha]]="",0,Amortización[[#This Row],[inicial
saldo]]-Amortización[[#This Row],[principal]])</f>
        <v>223168.20343278631</v>
      </c>
      <c r="J112" s="8">
        <f ca="1">IF(Amortización[[#This Row],[cierre
saldo]]&gt;0,ÚltimaFila-ROW(),0)</f>
        <v>91</v>
      </c>
    </row>
    <row r="113" spans="2:10" ht="15" customHeight="1" x14ac:dyDescent="0.25">
      <c r="B113" s="7">
        <f>ROWS($B$4:B113)</f>
        <v>110</v>
      </c>
      <c r="C113" s="9">
        <f ca="1">IF(ValoresIntroducidos,IF(Amortización[[#This Row],[N.º]]&lt;=DuraciónDelPréstamo,IF(ROW()-ROW(Amortización[[#Headers],[pago
fecha]])=1,InicioDelPréstamo,IF(I112&gt;0,EDATE(C112,1),"")),""),"")</f>
        <v>48232</v>
      </c>
      <c r="D113" s="6">
        <f ca="1">IF(ROW()-ROW(Amortización[[#Headers],[inicial
saldo]])=1,CantidadPréstamo,IF(Amortización[[#This Row],[pago
fecha]]="",0,INDEX(Amortización[], ROW()-4,8)))</f>
        <v>223168.20343278631</v>
      </c>
      <c r="E113" s="6">
        <f ca="1">IF(ValoresIntroducidos,IF(ROW()-ROW(Amortización[[#Headers],[intereses]])=1,-IPMT(TasaDeIntereses/12,1,DuraciónDelPréstamo-ROWS($C$4:C113)+1,Amortización[[#This Row],[inicial
saldo]]),IFERROR(-IPMT(TasaDeIntereses/12,1,Amortización[[#This Row],[N.º
disponible]],D114),0)),0)</f>
        <v>921.44326360388141</v>
      </c>
      <c r="F113" s="6">
        <f ca="1">IFERROR(IF(AND(ValoresIntroducidos,Amortización[[#This Row],[pago
fecha]]&lt;&gt;""),-PPMT(TasaDeIntereses/12,1,DuraciónDelPréstamo-ROWS($C$4:C113)+1,Amortización[[#This Row],[inicial
saldo]]),""),0)</f>
        <v>2021.8201678547896</v>
      </c>
      <c r="G113" s="6">
        <f ca="1">IF(Amortización[[#This Row],[pago
fecha]]="",0,CantidadDelImpuestoDePropiedad)</f>
        <v>375</v>
      </c>
      <c r="H113" s="6">
        <f ca="1">IF(Amortización[[#This Row],[pago
fecha]]="",0,Amortización[[#This Row],[intereses]]+Amortización[[#This Row],[principal]]+Amortización[[#This Row],[propiedad
impuestos]])</f>
        <v>3318.2634314586712</v>
      </c>
      <c r="I113" s="6">
        <f ca="1">IF(Amortización[[#This Row],[pago
fecha]]="",0,Amortización[[#This Row],[inicial
saldo]]-Amortización[[#This Row],[principal]])</f>
        <v>221146.38326493153</v>
      </c>
      <c r="J113" s="8">
        <f ca="1">IF(Amortización[[#This Row],[cierre
saldo]]&gt;0,ÚltimaFila-ROW(),0)</f>
        <v>90</v>
      </c>
    </row>
    <row r="114" spans="2:10" ht="15" customHeight="1" x14ac:dyDescent="0.25">
      <c r="B114" s="7">
        <f>ROWS($B$4:B114)</f>
        <v>111</v>
      </c>
      <c r="C114" s="9">
        <f ca="1">IF(ValoresIntroducidos,IF(Amortización[[#This Row],[N.º]]&lt;=DuraciónDelPréstamo,IF(ROW()-ROW(Amortización[[#Headers],[pago
fecha]])=1,InicioDelPréstamo,IF(I113&gt;0,EDATE(C113,1),"")),""),"")</f>
        <v>48263</v>
      </c>
      <c r="D114" s="6">
        <f ca="1">IF(ROW()-ROW(Amortización[[#Headers],[inicial
saldo]])=1,CantidadPréstamo,IF(Amortización[[#This Row],[pago
fecha]]="",0,INDEX(Amortización[], ROW()-4,8)))</f>
        <v>221146.38326493153</v>
      </c>
      <c r="E114" s="6">
        <f ca="1">IF(ValoresIntroducidos,IF(ROW()-ROW(Amortización[[#Headers],[intereses]])=1,-IPMT(TasaDeIntereses/12,1,DuraciónDelPréstamo-ROWS($C$4:C114)+1,Amortización[[#This Row],[inicial
saldo]]),IFERROR(-IPMT(TasaDeIntereses/12,1,Amortización[[#This Row],[N.º
disponible]],D115),0)),0)</f>
        <v>912.98391185990556</v>
      </c>
      <c r="F114" s="6">
        <f ca="1">IFERROR(IF(AND(ValoresIntroducidos,Amortización[[#This Row],[pago
fecha]]&lt;&gt;""),-PPMT(TasaDeIntereses/12,1,DuraciónDelPréstamo-ROWS($C$4:C114)+1,Amortización[[#This Row],[inicial
saldo]]),""),0)</f>
        <v>2030.2444185541847</v>
      </c>
      <c r="G114" s="6">
        <f ca="1">IF(Amortización[[#This Row],[pago
fecha]]="",0,CantidadDelImpuestoDePropiedad)</f>
        <v>375</v>
      </c>
      <c r="H114" s="6">
        <f ca="1">IF(Amortización[[#This Row],[pago
fecha]]="",0,Amortización[[#This Row],[intereses]]+Amortización[[#This Row],[principal]]+Amortización[[#This Row],[propiedad
impuestos]])</f>
        <v>3318.2283304140901</v>
      </c>
      <c r="I114" s="6">
        <f ca="1">IF(Amortización[[#This Row],[pago
fecha]]="",0,Amortización[[#This Row],[inicial
saldo]]-Amortización[[#This Row],[principal]])</f>
        <v>219116.13884637735</v>
      </c>
      <c r="J114" s="8">
        <f ca="1">IF(Amortización[[#This Row],[cierre
saldo]]&gt;0,ÚltimaFila-ROW(),0)</f>
        <v>89</v>
      </c>
    </row>
    <row r="115" spans="2:10" ht="15" customHeight="1" x14ac:dyDescent="0.25">
      <c r="B115" s="7">
        <f>ROWS($B$4:B115)</f>
        <v>112</v>
      </c>
      <c r="C115" s="9">
        <f ca="1">IF(ValoresIntroducidos,IF(Amortización[[#This Row],[N.º]]&lt;=DuraciónDelPréstamo,IF(ROW()-ROW(Amortización[[#Headers],[pago
fecha]])=1,InicioDelPréstamo,IF(I114&gt;0,EDATE(C114,1),"")),""),"")</f>
        <v>48292</v>
      </c>
      <c r="D115" s="6">
        <f ca="1">IF(ROW()-ROW(Amortización[[#Headers],[inicial
saldo]])=1,CantidadPréstamo,IF(Amortización[[#This Row],[pago
fecha]]="",0,INDEX(Amortización[], ROW()-4,8)))</f>
        <v>219116.13884637735</v>
      </c>
      <c r="E115" s="6">
        <f ca="1">IF(ValoresIntroducidos,IF(ROW()-ROW(Amortización[[#Headers],[intereses]])=1,-IPMT(TasaDeIntereses/12,1,DuraciónDelPréstamo-ROWS($C$4:C115)+1,Amortización[[#This Row],[inicial
saldo]]),IFERROR(-IPMT(TasaDeIntereses/12,1,Amortización[[#This Row],[N.º
disponible]],D116),0)),0)</f>
        <v>904.48931281699663</v>
      </c>
      <c r="F115" s="6">
        <f ca="1">IFERROR(IF(AND(ValoresIntroducidos,Amortización[[#This Row],[pago
fecha]]&lt;&gt;""),-PPMT(TasaDeIntereses/12,1,DuraciónDelPréstamo-ROWS($C$4:C115)+1,Amortización[[#This Row],[inicial
saldo]]),""),0)</f>
        <v>2038.7037702981604</v>
      </c>
      <c r="G115" s="6">
        <f ca="1">IF(Amortización[[#This Row],[pago
fecha]]="",0,CantidadDelImpuestoDePropiedad)</f>
        <v>375</v>
      </c>
      <c r="H115" s="6">
        <f ca="1">IF(Amortización[[#This Row],[pago
fecha]]="",0,Amortización[[#This Row],[intereses]]+Amortización[[#This Row],[principal]]+Amortización[[#This Row],[propiedad
impuestos]])</f>
        <v>3318.1930831151572</v>
      </c>
      <c r="I115" s="6">
        <f ca="1">IF(Amortización[[#This Row],[pago
fecha]]="",0,Amortización[[#This Row],[inicial
saldo]]-Amortización[[#This Row],[principal]])</f>
        <v>217077.43507607919</v>
      </c>
      <c r="J115" s="8">
        <f ca="1">IF(Amortización[[#This Row],[cierre
saldo]]&gt;0,ÚltimaFila-ROW(),0)</f>
        <v>88</v>
      </c>
    </row>
    <row r="116" spans="2:10" ht="15" customHeight="1" x14ac:dyDescent="0.25">
      <c r="B116" s="7">
        <f>ROWS($B$4:B116)</f>
        <v>113</v>
      </c>
      <c r="C116" s="9">
        <f ca="1">IF(ValoresIntroducidos,IF(Amortización[[#This Row],[N.º]]&lt;=DuraciónDelPréstamo,IF(ROW()-ROW(Amortización[[#Headers],[pago
fecha]])=1,InicioDelPréstamo,IF(I115&gt;0,EDATE(C115,1),"")),""),"")</f>
        <v>48323</v>
      </c>
      <c r="D116" s="6">
        <f ca="1">IF(ROW()-ROW(Amortización[[#Headers],[inicial
saldo]])=1,CantidadPréstamo,IF(Amortización[[#This Row],[pago
fecha]]="",0,INDEX(Amortización[], ROW()-4,8)))</f>
        <v>217077.43507607919</v>
      </c>
      <c r="E116" s="6">
        <f ca="1">IF(ValoresIntroducidos,IF(ROW()-ROW(Amortización[[#Headers],[intereses]])=1,-IPMT(TasaDeIntereses/12,1,DuraciónDelPréstamo-ROWS($C$4:C116)+1,Amortización[[#This Row],[inicial
saldo]]),IFERROR(-IPMT(TasaDeIntereses/12,1,Amortización[[#This Row],[N.º
disponible]],D117),0)),0)</f>
        <v>895.95931961140889</v>
      </c>
      <c r="F116" s="6">
        <f ca="1">IFERROR(IF(AND(ValoresIntroducidos,Amortización[[#This Row],[pago
fecha]]&lt;&gt;""),-PPMT(TasaDeIntereses/12,1,DuraciónDelPréstamo-ROWS($C$4:C116)+1,Amortización[[#This Row],[inicial
saldo]]),""),0)</f>
        <v>2047.1983693410696</v>
      </c>
      <c r="G116" s="6">
        <f ca="1">IF(Amortización[[#This Row],[pago
fecha]]="",0,CantidadDelImpuestoDePropiedad)</f>
        <v>375</v>
      </c>
      <c r="H116" s="6">
        <f ca="1">IF(Amortización[[#This Row],[pago
fecha]]="",0,Amortización[[#This Row],[intereses]]+Amortización[[#This Row],[principal]]+Amortización[[#This Row],[propiedad
impuestos]])</f>
        <v>3318.1576889524786</v>
      </c>
      <c r="I116" s="6">
        <f ca="1">IF(Amortización[[#This Row],[pago
fecha]]="",0,Amortización[[#This Row],[inicial
saldo]]-Amortización[[#This Row],[principal]])</f>
        <v>215030.23670673813</v>
      </c>
      <c r="J116" s="8">
        <f ca="1">IF(Amortización[[#This Row],[cierre
saldo]]&gt;0,ÚltimaFila-ROW(),0)</f>
        <v>87</v>
      </c>
    </row>
    <row r="117" spans="2:10" ht="15" customHeight="1" x14ac:dyDescent="0.25">
      <c r="B117" s="7">
        <f>ROWS($B$4:B117)</f>
        <v>114</v>
      </c>
      <c r="C117" s="9">
        <f ca="1">IF(ValoresIntroducidos,IF(Amortización[[#This Row],[N.º]]&lt;=DuraciónDelPréstamo,IF(ROW()-ROW(Amortización[[#Headers],[pago
fecha]])=1,InicioDelPréstamo,IF(I116&gt;0,EDATE(C116,1),"")),""),"")</f>
        <v>48353</v>
      </c>
      <c r="D117" s="6">
        <f ca="1">IF(ROW()-ROW(Amortización[[#Headers],[inicial
saldo]])=1,CantidadPréstamo,IF(Amortización[[#This Row],[pago
fecha]]="",0,INDEX(Amortización[], ROW()-4,8)))</f>
        <v>215030.23670673813</v>
      </c>
      <c r="E117" s="6">
        <f ca="1">IF(ValoresIntroducidos,IF(ROW()-ROW(Amortización[[#Headers],[intereses]])=1,-IPMT(TasaDeIntereses/12,1,DuraciónDelPréstamo-ROWS($C$4:C117)+1,Amortización[[#This Row],[inicial
saldo]]),IFERROR(-IPMT(TasaDeIntereses/12,1,Amortización[[#This Row],[N.º
disponible]],D118),0)),0)</f>
        <v>887.39378476746435</v>
      </c>
      <c r="F117" s="6">
        <f ca="1">IFERROR(IF(AND(ValoresIntroducidos,Amortización[[#This Row],[pago
fecha]]&lt;&gt;""),-PPMT(TasaDeIntereses/12,1,DuraciónDelPréstamo-ROWS($C$4:C117)+1,Amortización[[#This Row],[inicial
saldo]]),""),0)</f>
        <v>2055.7283625466571</v>
      </c>
      <c r="G117" s="6">
        <f ca="1">IF(Amortización[[#This Row],[pago
fecha]]="",0,CantidadDelImpuestoDePropiedad)</f>
        <v>375</v>
      </c>
      <c r="H117" s="6">
        <f ca="1">IF(Amortización[[#This Row],[pago
fecha]]="",0,Amortización[[#This Row],[intereses]]+Amortización[[#This Row],[principal]]+Amortización[[#This Row],[propiedad
impuestos]])</f>
        <v>3318.1221473141213</v>
      </c>
      <c r="I117" s="6">
        <f ca="1">IF(Amortización[[#This Row],[pago
fecha]]="",0,Amortización[[#This Row],[inicial
saldo]]-Amortización[[#This Row],[principal]])</f>
        <v>212974.50834419148</v>
      </c>
      <c r="J117" s="8">
        <f ca="1">IF(Amortización[[#This Row],[cierre
saldo]]&gt;0,ÚltimaFila-ROW(),0)</f>
        <v>86</v>
      </c>
    </row>
    <row r="118" spans="2:10" ht="15" customHeight="1" x14ac:dyDescent="0.25">
      <c r="B118" s="7">
        <f>ROWS($B$4:B118)</f>
        <v>115</v>
      </c>
      <c r="C118" s="9">
        <f ca="1">IF(ValoresIntroducidos,IF(Amortización[[#This Row],[N.º]]&lt;=DuraciónDelPréstamo,IF(ROW()-ROW(Amortización[[#Headers],[pago
fecha]])=1,InicioDelPréstamo,IF(I117&gt;0,EDATE(C117,1),"")),""),"")</f>
        <v>48384</v>
      </c>
      <c r="D118" s="6">
        <f ca="1">IF(ROW()-ROW(Amortización[[#Headers],[inicial
saldo]])=1,CantidadPréstamo,IF(Amortización[[#This Row],[pago
fecha]]="",0,INDEX(Amortización[], ROW()-4,8)))</f>
        <v>212974.50834419148</v>
      </c>
      <c r="E118" s="6">
        <f ca="1">IF(ValoresIntroducidos,IF(ROW()-ROW(Amortización[[#Headers],[intereses]])=1,-IPMT(TasaDeIntereses/12,1,DuraciónDelPréstamo-ROWS($C$4:C118)+1,Amortización[[#This Row],[inicial
saldo]]),IFERROR(-IPMT(TasaDeIntereses/12,1,Amortización[[#This Row],[N.º
disponible]],D119),0)),0)</f>
        <v>878.7925601950036</v>
      </c>
      <c r="F118" s="6">
        <f ca="1">IFERROR(IF(AND(ValoresIntroducidos,Amortización[[#This Row],[pago
fecha]]&lt;&gt;""),-PPMT(TasaDeIntereses/12,1,DuraciónDelPréstamo-ROWS($C$4:C118)+1,Amortización[[#This Row],[inicial
saldo]]),""),0)</f>
        <v>2064.2938973906016</v>
      </c>
      <c r="G118" s="6">
        <f ca="1">IF(Amortización[[#This Row],[pago
fecha]]="",0,CantidadDelImpuestoDePropiedad)</f>
        <v>375</v>
      </c>
      <c r="H118" s="6">
        <f ca="1">IF(Amortización[[#This Row],[pago
fecha]]="",0,Amortización[[#This Row],[intereses]]+Amortización[[#This Row],[principal]]+Amortización[[#This Row],[propiedad
impuestos]])</f>
        <v>3318.0864575856053</v>
      </c>
      <c r="I118" s="6">
        <f ca="1">IF(Amortización[[#This Row],[pago
fecha]]="",0,Amortización[[#This Row],[inicial
saldo]]-Amortización[[#This Row],[principal]])</f>
        <v>210910.21444680088</v>
      </c>
      <c r="J118" s="8">
        <f ca="1">IF(Amortización[[#This Row],[cierre
saldo]]&gt;0,ÚltimaFila-ROW(),0)</f>
        <v>85</v>
      </c>
    </row>
    <row r="119" spans="2:10" ht="15" customHeight="1" x14ac:dyDescent="0.25">
      <c r="B119" s="7">
        <f>ROWS($B$4:B119)</f>
        <v>116</v>
      </c>
      <c r="C119" s="9">
        <f ca="1">IF(ValoresIntroducidos,IF(Amortización[[#This Row],[N.º]]&lt;=DuraciónDelPréstamo,IF(ROW()-ROW(Amortización[[#Headers],[pago
fecha]])=1,InicioDelPréstamo,IF(I118&gt;0,EDATE(C118,1),"")),""),"")</f>
        <v>48414</v>
      </c>
      <c r="D119" s="6">
        <f ca="1">IF(ROW()-ROW(Amortización[[#Headers],[inicial
saldo]])=1,CantidadPréstamo,IF(Amortización[[#This Row],[pago
fecha]]="",0,INDEX(Amortización[], ROW()-4,8)))</f>
        <v>210910.21444680088</v>
      </c>
      <c r="E119" s="6">
        <f ca="1">IF(ValoresIntroducidos,IF(ROW()-ROW(Amortización[[#Headers],[intereses]])=1,-IPMT(TasaDeIntereses/12,1,DuraciónDelPréstamo-ROWS($C$4:C119)+1,Amortización[[#This Row],[inicial
saldo]]),IFERROR(-IPMT(TasaDeIntereses/12,1,Amortización[[#This Row],[N.º
disponible]],D120),0)),0)</f>
        <v>870.15549718682428</v>
      </c>
      <c r="F119" s="6">
        <f ca="1">IFERROR(IF(AND(ValoresIntroducidos,Amortización[[#This Row],[pago
fecha]]&lt;&gt;""),-PPMT(TasaDeIntereses/12,1,DuraciónDelPréstamo-ROWS($C$4:C119)+1,Amortización[[#This Row],[inicial
saldo]]),""),0)</f>
        <v>2072.8951219630626</v>
      </c>
      <c r="G119" s="6">
        <f ca="1">IF(Amortización[[#This Row],[pago
fecha]]="",0,CantidadDelImpuestoDePropiedad)</f>
        <v>375</v>
      </c>
      <c r="H119" s="6">
        <f ca="1">IF(Amortización[[#This Row],[pago
fecha]]="",0,Amortización[[#This Row],[intereses]]+Amortización[[#This Row],[principal]]+Amortización[[#This Row],[propiedad
impuestos]])</f>
        <v>3318.0506191498871</v>
      </c>
      <c r="I119" s="6">
        <f ca="1">IF(Amortización[[#This Row],[pago
fecha]]="",0,Amortización[[#This Row],[inicial
saldo]]-Amortización[[#This Row],[principal]])</f>
        <v>208837.31932483782</v>
      </c>
      <c r="J119" s="8">
        <f ca="1">IF(Amortización[[#This Row],[cierre
saldo]]&gt;0,ÚltimaFila-ROW(),0)</f>
        <v>84</v>
      </c>
    </row>
    <row r="120" spans="2:10" ht="15" customHeight="1" x14ac:dyDescent="0.25">
      <c r="B120" s="7">
        <f>ROWS($B$4:B120)</f>
        <v>117</v>
      </c>
      <c r="C120" s="9">
        <f ca="1">IF(ValoresIntroducidos,IF(Amortización[[#This Row],[N.º]]&lt;=DuraciónDelPréstamo,IF(ROW()-ROW(Amortización[[#Headers],[pago
fecha]])=1,InicioDelPréstamo,IF(I119&gt;0,EDATE(C119,1),"")),""),"")</f>
        <v>48445</v>
      </c>
      <c r="D120" s="6">
        <f ca="1">IF(ROW()-ROW(Amortización[[#Headers],[inicial
saldo]])=1,CantidadPréstamo,IF(Amortización[[#This Row],[pago
fecha]]="",0,INDEX(Amortización[], ROW()-4,8)))</f>
        <v>208837.31932483782</v>
      </c>
      <c r="E120" s="6">
        <f ca="1">IF(ValoresIntroducidos,IF(ROW()-ROW(Amortización[[#Headers],[intereses]])=1,-IPMT(TasaDeIntereses/12,1,DuraciónDelPréstamo-ROWS($C$4:C120)+1,Amortización[[#This Row],[inicial
saldo]]),IFERROR(-IPMT(TasaDeIntereses/12,1,Amortización[[#This Row],[N.º
disponible]],D121),0)),0)</f>
        <v>861.48244641611075</v>
      </c>
      <c r="F120" s="6">
        <f ca="1">IFERROR(IF(AND(ValoresIntroducidos,Amortización[[#This Row],[pago
fecha]]&lt;&gt;""),-PPMT(TasaDeIntereses/12,1,DuraciónDelPréstamo-ROWS($C$4:C120)+1,Amortización[[#This Row],[inicial
saldo]]),""),0)</f>
        <v>2081.5321849712418</v>
      </c>
      <c r="G120" s="6">
        <f ca="1">IF(Amortización[[#This Row],[pago
fecha]]="",0,CantidadDelImpuestoDePropiedad)</f>
        <v>375</v>
      </c>
      <c r="H120" s="6">
        <f ca="1">IF(Amortización[[#This Row],[pago
fecha]]="",0,Amortización[[#This Row],[intereses]]+Amortización[[#This Row],[principal]]+Amortización[[#This Row],[propiedad
impuestos]])</f>
        <v>3318.0146313873524</v>
      </c>
      <c r="I120" s="6">
        <f ca="1">IF(Amortización[[#This Row],[pago
fecha]]="",0,Amortización[[#This Row],[inicial
saldo]]-Amortización[[#This Row],[principal]])</f>
        <v>206755.78713986659</v>
      </c>
      <c r="J120" s="8">
        <f ca="1">IF(Amortización[[#This Row],[cierre
saldo]]&gt;0,ÚltimaFila-ROW(),0)</f>
        <v>83</v>
      </c>
    </row>
    <row r="121" spans="2:10" ht="15" customHeight="1" x14ac:dyDescent="0.25">
      <c r="B121" s="7">
        <f>ROWS($B$4:B121)</f>
        <v>118</v>
      </c>
      <c r="C121" s="9">
        <f ca="1">IF(ValoresIntroducidos,IF(Amortización[[#This Row],[N.º]]&lt;=DuraciónDelPréstamo,IF(ROW()-ROW(Amortización[[#Headers],[pago
fecha]])=1,InicioDelPréstamo,IF(I120&gt;0,EDATE(C120,1),"")),""),"")</f>
        <v>48476</v>
      </c>
      <c r="D121" s="6">
        <f ca="1">IF(ROW()-ROW(Amortización[[#Headers],[inicial
saldo]])=1,CantidadPréstamo,IF(Amortización[[#This Row],[pago
fecha]]="",0,INDEX(Amortización[], ROW()-4,8)))</f>
        <v>206755.78713986659</v>
      </c>
      <c r="E121" s="6">
        <f ca="1">IF(ValoresIntroducidos,IF(ROW()-ROW(Amortización[[#Headers],[intereses]])=1,-IPMT(TasaDeIntereses/12,1,DuraciónDelPréstamo-ROWS($C$4:C121)+1,Amortización[[#This Row],[inicial
saldo]]),IFERROR(-IPMT(TasaDeIntereses/12,1,Amortización[[#This Row],[N.º
disponible]],D122),0)),0)</f>
        <v>852.77325793385262</v>
      </c>
      <c r="F121" s="6">
        <f ca="1">IFERROR(IF(AND(ValoresIntroducidos,Amortización[[#This Row],[pago
fecha]]&lt;&gt;""),-PPMT(TasaDeIntereses/12,1,DuraciónDelPréstamo-ROWS($C$4:C121)+1,Amortización[[#This Row],[inicial
saldo]]),""),0)</f>
        <v>2090.2052357419557</v>
      </c>
      <c r="G121" s="6">
        <f ca="1">IF(Amortización[[#This Row],[pago
fecha]]="",0,CantidadDelImpuestoDePropiedad)</f>
        <v>375</v>
      </c>
      <c r="H121" s="6">
        <f ca="1">IF(Amortización[[#This Row],[pago
fecha]]="",0,Amortización[[#This Row],[intereses]]+Amortización[[#This Row],[principal]]+Amortización[[#This Row],[propiedad
impuestos]])</f>
        <v>3317.9784936758083</v>
      </c>
      <c r="I121" s="6">
        <f ca="1">IF(Amortización[[#This Row],[pago
fecha]]="",0,Amortización[[#This Row],[inicial
saldo]]-Amortización[[#This Row],[principal]])</f>
        <v>204665.58190412464</v>
      </c>
      <c r="J121" s="8">
        <f ca="1">IF(Amortización[[#This Row],[cierre
saldo]]&gt;0,ÚltimaFila-ROW(),0)</f>
        <v>82</v>
      </c>
    </row>
    <row r="122" spans="2:10" ht="15" customHeight="1" x14ac:dyDescent="0.25">
      <c r="B122" s="7">
        <f>ROWS($B$4:B122)</f>
        <v>119</v>
      </c>
      <c r="C122" s="9">
        <f ca="1">IF(ValoresIntroducidos,IF(Amortización[[#This Row],[N.º]]&lt;=DuraciónDelPréstamo,IF(ROW()-ROW(Amortización[[#Headers],[pago
fecha]])=1,InicioDelPréstamo,IF(I121&gt;0,EDATE(C121,1),"")),""),"")</f>
        <v>48506</v>
      </c>
      <c r="D122" s="6">
        <f ca="1">IF(ROW()-ROW(Amortización[[#Headers],[inicial
saldo]])=1,CantidadPréstamo,IF(Amortización[[#This Row],[pago
fecha]]="",0,INDEX(Amortización[], ROW()-4,8)))</f>
        <v>204665.58190412464</v>
      </c>
      <c r="E122" s="6">
        <f ca="1">IF(ValoresIntroducidos,IF(ROW()-ROW(Amortización[[#Headers],[intereses]])=1,-IPMT(TasaDeIntereses/12,1,DuraciónDelPréstamo-ROWS($C$4:C122)+1,Amortización[[#This Row],[inicial
saldo]]),IFERROR(-IPMT(TasaDeIntereses/12,1,Amortización[[#This Row],[N.º
disponible]],D123),0)),0)</f>
        <v>844.02778116625177</v>
      </c>
      <c r="F122" s="6">
        <f ca="1">IFERROR(IF(AND(ValoresIntroducidos,Amortización[[#This Row],[pago
fecha]]&lt;&gt;""),-PPMT(TasaDeIntereses/12,1,DuraciónDelPréstamo-ROWS($C$4:C122)+1,Amortización[[#This Row],[inicial
saldo]]),""),0)</f>
        <v>2098.9144242242137</v>
      </c>
      <c r="G122" s="6">
        <f ca="1">IF(Amortización[[#This Row],[pago
fecha]]="",0,CantidadDelImpuestoDePropiedad)</f>
        <v>375</v>
      </c>
      <c r="H122" s="6">
        <f ca="1">IF(Amortización[[#This Row],[pago
fecha]]="",0,Amortización[[#This Row],[intereses]]+Amortización[[#This Row],[principal]]+Amortización[[#This Row],[propiedad
impuestos]])</f>
        <v>3317.9422053904655</v>
      </c>
      <c r="I122" s="6">
        <f ca="1">IF(Amortización[[#This Row],[pago
fecha]]="",0,Amortización[[#This Row],[inicial
saldo]]-Amortización[[#This Row],[principal]])</f>
        <v>202566.66747990044</v>
      </c>
      <c r="J122" s="8">
        <f ca="1">IF(Amortización[[#This Row],[cierre
saldo]]&gt;0,ÚltimaFila-ROW(),0)</f>
        <v>81</v>
      </c>
    </row>
    <row r="123" spans="2:10" ht="15" customHeight="1" x14ac:dyDescent="0.25">
      <c r="B123" s="7">
        <f>ROWS($B$4:B123)</f>
        <v>120</v>
      </c>
      <c r="C123" s="9">
        <f ca="1">IF(ValoresIntroducidos,IF(Amortización[[#This Row],[N.º]]&lt;=DuraciónDelPréstamo,IF(ROW()-ROW(Amortización[[#Headers],[pago
fecha]])=1,InicioDelPréstamo,IF(I122&gt;0,EDATE(C122,1),"")),""),"")</f>
        <v>48537</v>
      </c>
      <c r="D123" s="6">
        <f ca="1">IF(ROW()-ROW(Amortización[[#Headers],[inicial
saldo]])=1,CantidadPréstamo,IF(Amortización[[#This Row],[pago
fecha]]="",0,INDEX(Amortización[], ROW()-4,8)))</f>
        <v>202566.66747990044</v>
      </c>
      <c r="E123" s="6">
        <f ca="1">IF(ValoresIntroducidos,IF(ROW()-ROW(Amortización[[#Headers],[intereses]])=1,-IPMT(TasaDeIntereses/12,1,DuraciónDelPréstamo-ROWS($C$4:C123)+1,Amortización[[#This Row],[inicial
saldo]]),IFERROR(-IPMT(TasaDeIntereses/12,1,Amortización[[#This Row],[N.º
disponible]],D124),0)),0)</f>
        <v>835.24586491211915</v>
      </c>
      <c r="F123" s="6">
        <f ca="1">IFERROR(IF(AND(ValoresIntroducidos,Amortización[[#This Row],[pago
fecha]]&lt;&gt;""),-PPMT(TasaDeIntereses/12,1,DuraciónDelPréstamo-ROWS($C$4:C123)+1,Amortización[[#This Row],[inicial
saldo]]),""),0)</f>
        <v>2107.659900991815</v>
      </c>
      <c r="G123" s="6">
        <f ca="1">IF(Amortización[[#This Row],[pago
fecha]]="",0,CantidadDelImpuestoDePropiedad)</f>
        <v>375</v>
      </c>
      <c r="H123" s="6">
        <f ca="1">IF(Amortización[[#This Row],[pago
fecha]]="",0,Amortización[[#This Row],[intereses]]+Amortización[[#This Row],[principal]]+Amortización[[#This Row],[propiedad
impuestos]])</f>
        <v>3317.905765903934</v>
      </c>
      <c r="I123" s="6">
        <f ca="1">IF(Amortización[[#This Row],[pago
fecha]]="",0,Amortización[[#This Row],[inicial
saldo]]-Amortización[[#This Row],[principal]])</f>
        <v>200459.00757890861</v>
      </c>
      <c r="J123" s="8">
        <f ca="1">IF(Amortización[[#This Row],[cierre
saldo]]&gt;0,ÚltimaFila-ROW(),0)</f>
        <v>80</v>
      </c>
    </row>
    <row r="124" spans="2:10" ht="15" customHeight="1" x14ac:dyDescent="0.25">
      <c r="B124" s="7">
        <f>ROWS($B$4:B124)</f>
        <v>121</v>
      </c>
      <c r="C124" s="9">
        <f ca="1">IF(ValoresIntroducidos,IF(Amortización[[#This Row],[N.º]]&lt;=DuraciónDelPréstamo,IF(ROW()-ROW(Amortización[[#Headers],[pago
fecha]])=1,InicioDelPréstamo,IF(I123&gt;0,EDATE(C123,1),"")),""),"")</f>
        <v>48567</v>
      </c>
      <c r="D124" s="6">
        <f ca="1">IF(ROW()-ROW(Amortización[[#Headers],[inicial
saldo]])=1,CantidadPréstamo,IF(Amortización[[#This Row],[pago
fecha]]="",0,INDEX(Amortización[], ROW()-4,8)))</f>
        <v>200459.00757890861</v>
      </c>
      <c r="E124" s="6">
        <f ca="1">IF(ValoresIntroducidos,IF(ROW()-ROW(Amortización[[#Headers],[intereses]])=1,-IPMT(TasaDeIntereses/12,1,DuraciónDelPréstamo-ROWS($C$4:C124)+1,Amortización[[#This Row],[inicial
saldo]]),IFERROR(-IPMT(TasaDeIntereses/12,1,Amortización[[#This Row],[N.º
disponible]],D125),0)),0)</f>
        <v>826.4273573402611</v>
      </c>
      <c r="F124" s="6">
        <f ca="1">IFERROR(IF(AND(ValoresIntroducidos,Amortización[[#This Row],[pago
fecha]]&lt;&gt;""),-PPMT(TasaDeIntereses/12,1,DuraciónDelPréstamo-ROWS($C$4:C124)+1,Amortización[[#This Row],[inicial
saldo]]),""),0)</f>
        <v>2116.4418172459477</v>
      </c>
      <c r="G124" s="6">
        <f ca="1">IF(Amortización[[#This Row],[pago
fecha]]="",0,CantidadDelImpuestoDePropiedad)</f>
        <v>375</v>
      </c>
      <c r="H124" s="6">
        <f ca="1">IF(Amortización[[#This Row],[pago
fecha]]="",0,Amortización[[#This Row],[intereses]]+Amortización[[#This Row],[principal]]+Amortización[[#This Row],[propiedad
impuestos]])</f>
        <v>3317.8691745862088</v>
      </c>
      <c r="I124" s="6">
        <f ca="1">IF(Amortización[[#This Row],[pago
fecha]]="",0,Amortización[[#This Row],[inicial
saldo]]-Amortización[[#This Row],[principal]])</f>
        <v>198342.56576166267</v>
      </c>
      <c r="J124" s="8">
        <f ca="1">IF(Amortización[[#This Row],[cierre
saldo]]&gt;0,ÚltimaFila-ROW(),0)</f>
        <v>79</v>
      </c>
    </row>
    <row r="125" spans="2:10" ht="15" customHeight="1" x14ac:dyDescent="0.25">
      <c r="B125" s="7">
        <f>ROWS($B$4:B125)</f>
        <v>122</v>
      </c>
      <c r="C125" s="9">
        <f ca="1">IF(ValoresIntroducidos,IF(Amortización[[#This Row],[N.º]]&lt;=DuraciónDelPréstamo,IF(ROW()-ROW(Amortización[[#Headers],[pago
fecha]])=1,InicioDelPréstamo,IF(I124&gt;0,EDATE(C124,1),"")),""),"")</f>
        <v>48598</v>
      </c>
      <c r="D125" s="6">
        <f ca="1">IF(ROW()-ROW(Amortización[[#Headers],[inicial
saldo]])=1,CantidadPréstamo,IF(Amortización[[#This Row],[pago
fecha]]="",0,INDEX(Amortización[], ROW()-4,8)))</f>
        <v>198342.56576166267</v>
      </c>
      <c r="E125" s="6">
        <f ca="1">IF(ValoresIntroducidos,IF(ROW()-ROW(Amortización[[#Headers],[intereses]])=1,-IPMT(TasaDeIntereses/12,1,DuraciónDelPréstamo-ROWS($C$4:C125)+1,Amortización[[#This Row],[inicial
saldo]]),IFERROR(-IPMT(TasaDeIntereses/12,1,Amortización[[#This Row],[N.º
disponible]],D126),0)),0)</f>
        <v>817.57210598685367</v>
      </c>
      <c r="F125" s="6">
        <f ca="1">IFERROR(IF(AND(ValoresIntroducidos,Amortización[[#This Row],[pago
fecha]]&lt;&gt;""),-PPMT(TasaDeIntereses/12,1,DuraciónDelPréstamo-ROWS($C$4:C125)+1,Amortización[[#This Row],[inicial
saldo]]),""),0)</f>
        <v>2125.2603248178057</v>
      </c>
      <c r="G125" s="6">
        <f ca="1">IF(Amortización[[#This Row],[pago
fecha]]="",0,CantidadDelImpuestoDePropiedad)</f>
        <v>375</v>
      </c>
      <c r="H125" s="6">
        <f ca="1">IF(Amortización[[#This Row],[pago
fecha]]="",0,Amortización[[#This Row],[intereses]]+Amortización[[#This Row],[principal]]+Amortización[[#This Row],[propiedad
impuestos]])</f>
        <v>3317.8324308046595</v>
      </c>
      <c r="I125" s="6">
        <f ca="1">IF(Amortización[[#This Row],[pago
fecha]]="",0,Amortización[[#This Row],[inicial
saldo]]-Amortización[[#This Row],[principal]])</f>
        <v>196217.30543684488</v>
      </c>
      <c r="J125" s="8">
        <f ca="1">IF(Amortización[[#This Row],[cierre
saldo]]&gt;0,ÚltimaFila-ROW(),0)</f>
        <v>78</v>
      </c>
    </row>
    <row r="126" spans="2:10" ht="15" customHeight="1" x14ac:dyDescent="0.25">
      <c r="B126" s="7">
        <f>ROWS($B$4:B126)</f>
        <v>123</v>
      </c>
      <c r="C126" s="9">
        <f ca="1">IF(ValoresIntroducidos,IF(Amortización[[#This Row],[N.º]]&lt;=DuraciónDelPréstamo,IF(ROW()-ROW(Amortización[[#Headers],[pago
fecha]])=1,InicioDelPréstamo,IF(I125&gt;0,EDATE(C125,1),"")),""),"")</f>
        <v>48629</v>
      </c>
      <c r="D126" s="6">
        <f ca="1">IF(ROW()-ROW(Amortización[[#Headers],[inicial
saldo]])=1,CantidadPréstamo,IF(Amortización[[#This Row],[pago
fecha]]="",0,INDEX(Amortización[], ROW()-4,8)))</f>
        <v>196217.30543684488</v>
      </c>
      <c r="E126" s="6">
        <f ca="1">IF(ValoresIntroducidos,IF(ROW()-ROW(Amortización[[#Headers],[intereses]])=1,-IPMT(TasaDeIntereses/12,1,DuraciónDelPréstamo-ROWS($C$4:C126)+1,Amortización[[#This Row],[inicial
saldo]]),IFERROR(-IPMT(TasaDeIntereses/12,1,Amortización[[#This Row],[N.º
disponible]],D127),0)),0)</f>
        <v>808.67995775280701</v>
      </c>
      <c r="F126" s="6">
        <f ca="1">IFERROR(IF(AND(ValoresIntroducidos,Amortización[[#This Row],[pago
fecha]]&lt;&gt;""),-PPMT(TasaDeIntereses/12,1,DuraciónDelPréstamo-ROWS($C$4:C126)+1,Amortización[[#This Row],[inicial
saldo]]),""),0)</f>
        <v>2134.115576171213</v>
      </c>
      <c r="G126" s="6">
        <f ca="1">IF(Amortización[[#This Row],[pago
fecha]]="",0,CantidadDelImpuestoDePropiedad)</f>
        <v>375</v>
      </c>
      <c r="H126" s="6">
        <f ca="1">IF(Amortización[[#This Row],[pago
fecha]]="",0,Amortización[[#This Row],[intereses]]+Amortización[[#This Row],[principal]]+Amortización[[#This Row],[propiedad
impuestos]])</f>
        <v>3317.7955339240198</v>
      </c>
      <c r="I126" s="6">
        <f ca="1">IF(Amortización[[#This Row],[pago
fecha]]="",0,Amortización[[#This Row],[inicial
saldo]]-Amortización[[#This Row],[principal]])</f>
        <v>194083.18986067368</v>
      </c>
      <c r="J126" s="8">
        <f ca="1">IF(Amortización[[#This Row],[cierre
saldo]]&gt;0,ÚltimaFila-ROW(),0)</f>
        <v>77</v>
      </c>
    </row>
    <row r="127" spans="2:10" ht="15" customHeight="1" x14ac:dyDescent="0.25">
      <c r="B127" s="7">
        <f>ROWS($B$4:B127)</f>
        <v>124</v>
      </c>
      <c r="C127" s="9">
        <f ca="1">IF(ValoresIntroducidos,IF(Amortización[[#This Row],[N.º]]&lt;=DuraciónDelPréstamo,IF(ROW()-ROW(Amortización[[#Headers],[pago
fecha]])=1,InicioDelPréstamo,IF(I126&gt;0,EDATE(C126,1),"")),""),"")</f>
        <v>48657</v>
      </c>
      <c r="D127" s="6">
        <f ca="1">IF(ROW()-ROW(Amortización[[#Headers],[inicial
saldo]])=1,CantidadPréstamo,IF(Amortización[[#This Row],[pago
fecha]]="",0,INDEX(Amortización[], ROW()-4,8)))</f>
        <v>194083.18986067368</v>
      </c>
      <c r="E127" s="6">
        <f ca="1">IF(ValoresIntroducidos,IF(ROW()-ROW(Amortización[[#Headers],[intereses]])=1,-IPMT(TasaDeIntereses/12,1,DuraciónDelPréstamo-ROWS($C$4:C127)+1,Amortización[[#This Row],[inicial
saldo]]),IFERROR(-IPMT(TasaDeIntereses/12,1,Amortización[[#This Row],[N.º
disponible]],D128),0)),0)</f>
        <v>799.75075890111839</v>
      </c>
      <c r="F127" s="6">
        <f ca="1">IFERROR(IF(AND(ValoresIntroducidos,Amortización[[#This Row],[pago
fecha]]&lt;&gt;""),-PPMT(TasaDeIntereses/12,1,DuraciónDelPréstamo-ROWS($C$4:C127)+1,Amortización[[#This Row],[inicial
saldo]]),""),0)</f>
        <v>2143.00772440526</v>
      </c>
      <c r="G127" s="6">
        <f ca="1">IF(Amortización[[#This Row],[pago
fecha]]="",0,CantidadDelImpuestoDePropiedad)</f>
        <v>375</v>
      </c>
      <c r="H127" s="6">
        <f ca="1">IF(Amortización[[#This Row],[pago
fecha]]="",0,Amortización[[#This Row],[intereses]]+Amortización[[#This Row],[principal]]+Amortización[[#This Row],[propiedad
impuestos]])</f>
        <v>3317.7584833063784</v>
      </c>
      <c r="I127" s="6">
        <f ca="1">IF(Amortización[[#This Row],[pago
fecha]]="",0,Amortización[[#This Row],[inicial
saldo]]-Amortización[[#This Row],[principal]])</f>
        <v>191940.18213626841</v>
      </c>
      <c r="J127" s="8">
        <f ca="1">IF(Amortización[[#This Row],[cierre
saldo]]&gt;0,ÚltimaFila-ROW(),0)</f>
        <v>76</v>
      </c>
    </row>
    <row r="128" spans="2:10" ht="15" customHeight="1" x14ac:dyDescent="0.25">
      <c r="B128" s="7">
        <f>ROWS($B$4:B128)</f>
        <v>125</v>
      </c>
      <c r="C128" s="9">
        <f ca="1">IF(ValoresIntroducidos,IF(Amortización[[#This Row],[N.º]]&lt;=DuraciónDelPréstamo,IF(ROW()-ROW(Amortización[[#Headers],[pago
fecha]])=1,InicioDelPréstamo,IF(I127&gt;0,EDATE(C127,1),"")),""),"")</f>
        <v>48688</v>
      </c>
      <c r="D128" s="6">
        <f ca="1">IF(ROW()-ROW(Amortización[[#Headers],[inicial
saldo]])=1,CantidadPréstamo,IF(Amortización[[#This Row],[pago
fecha]]="",0,INDEX(Amortización[], ROW()-4,8)))</f>
        <v>191940.18213626841</v>
      </c>
      <c r="E128" s="6">
        <f ca="1">IF(ValoresIntroducidos,IF(ROW()-ROW(Amortización[[#Headers],[intereses]])=1,-IPMT(TasaDeIntereses/12,1,DuraciónDelPréstamo-ROWS($C$4:C128)+1,Amortización[[#This Row],[inicial
saldo]]),IFERROR(-IPMT(TasaDeIntereses/12,1,Amortización[[#This Row],[N.º
disponible]],D129),0)),0)</f>
        <v>790.78435505421442</v>
      </c>
      <c r="F128" s="6">
        <f ca="1">IFERROR(IF(AND(ValoresIntroducidos,Amortización[[#This Row],[pago
fecha]]&lt;&gt;""),-PPMT(TasaDeIntereses/12,1,DuraciónDelPréstamo-ROWS($C$4:C128)+1,Amortización[[#This Row],[inicial
saldo]]),""),0)</f>
        <v>2151.9369232569484</v>
      </c>
      <c r="G128" s="6">
        <f ca="1">IF(Amortización[[#This Row],[pago
fecha]]="",0,CantidadDelImpuestoDePropiedad)</f>
        <v>375</v>
      </c>
      <c r="H128" s="6">
        <f ca="1">IF(Amortización[[#This Row],[pago
fecha]]="",0,Amortización[[#This Row],[intereses]]+Amortización[[#This Row],[principal]]+Amortización[[#This Row],[propiedad
impuestos]])</f>
        <v>3317.7212783111627</v>
      </c>
      <c r="I128" s="6">
        <f ca="1">IF(Amortización[[#This Row],[pago
fecha]]="",0,Amortización[[#This Row],[inicial
saldo]]-Amortización[[#This Row],[principal]])</f>
        <v>189788.24521301145</v>
      </c>
      <c r="J128" s="8">
        <f ca="1">IF(Amortización[[#This Row],[cierre
saldo]]&gt;0,ÚltimaFila-ROW(),0)</f>
        <v>75</v>
      </c>
    </row>
    <row r="129" spans="2:10" ht="15" customHeight="1" x14ac:dyDescent="0.25">
      <c r="B129" s="7">
        <f>ROWS($B$4:B129)</f>
        <v>126</v>
      </c>
      <c r="C129" s="9">
        <f ca="1">IF(ValoresIntroducidos,IF(Amortización[[#This Row],[N.º]]&lt;=DuraciónDelPréstamo,IF(ROW()-ROW(Amortización[[#Headers],[pago
fecha]])=1,InicioDelPréstamo,IF(I128&gt;0,EDATE(C128,1),"")),""),"")</f>
        <v>48718</v>
      </c>
      <c r="D129" s="6">
        <f ca="1">IF(ROW()-ROW(Amortización[[#Headers],[inicial
saldo]])=1,CantidadPréstamo,IF(Amortización[[#This Row],[pago
fecha]]="",0,INDEX(Amortización[], ROW()-4,8)))</f>
        <v>189788.24521301145</v>
      </c>
      <c r="E129" s="6">
        <f ca="1">IF(ValoresIntroducidos,IF(ROW()-ROW(Amortización[[#Headers],[intereses]])=1,-IPMT(TasaDeIntereses/12,1,DuraciónDelPréstamo-ROWS($C$4:C129)+1,Amortización[[#This Row],[inicial
saldo]]),IFERROR(-IPMT(TasaDeIntereses/12,1,Amortización[[#This Row],[N.º
disponible]],D130),0)),0)</f>
        <v>781.78059119128159</v>
      </c>
      <c r="F129" s="6">
        <f ca="1">IFERROR(IF(AND(ValoresIntroducidos,Amortización[[#This Row],[pago
fecha]]&lt;&gt;""),-PPMT(TasaDeIntereses/12,1,DuraciónDelPréstamo-ROWS($C$4:C129)+1,Amortización[[#This Row],[inicial
saldo]]),""),0)</f>
        <v>2160.9033271038525</v>
      </c>
      <c r="G129" s="6">
        <f ca="1">IF(Amortización[[#This Row],[pago
fecha]]="",0,CantidadDelImpuestoDePropiedad)</f>
        <v>375</v>
      </c>
      <c r="H129" s="6">
        <f ca="1">IF(Amortización[[#This Row],[pago
fecha]]="",0,Amortización[[#This Row],[intereses]]+Amortización[[#This Row],[principal]]+Amortización[[#This Row],[propiedad
impuestos]])</f>
        <v>3317.6839182951339</v>
      </c>
      <c r="I129" s="6">
        <f ca="1">IF(Amortización[[#This Row],[pago
fecha]]="",0,Amortización[[#This Row],[inicial
saldo]]-Amortización[[#This Row],[principal]])</f>
        <v>187627.3418859076</v>
      </c>
      <c r="J129" s="8">
        <f ca="1">IF(Amortización[[#This Row],[cierre
saldo]]&gt;0,ÚltimaFila-ROW(),0)</f>
        <v>74</v>
      </c>
    </row>
    <row r="130" spans="2:10" ht="15" customHeight="1" x14ac:dyDescent="0.25">
      <c r="B130" s="7">
        <f>ROWS($B$4:B130)</f>
        <v>127</v>
      </c>
      <c r="C130" s="9">
        <f ca="1">IF(ValoresIntroducidos,IF(Amortización[[#This Row],[N.º]]&lt;=DuraciónDelPréstamo,IF(ROW()-ROW(Amortización[[#Headers],[pago
fecha]])=1,InicioDelPréstamo,IF(I129&gt;0,EDATE(C129,1),"")),""),"")</f>
        <v>48749</v>
      </c>
      <c r="D130" s="6">
        <f ca="1">IF(ROW()-ROW(Amortización[[#Headers],[inicial
saldo]])=1,CantidadPréstamo,IF(Amortización[[#This Row],[pago
fecha]]="",0,INDEX(Amortización[], ROW()-4,8)))</f>
        <v>187627.3418859076</v>
      </c>
      <c r="E130" s="6">
        <f ca="1">IF(ValoresIntroducidos,IF(ROW()-ROW(Amortización[[#Headers],[intereses]])=1,-IPMT(TasaDeIntereses/12,1,DuraciónDelPréstamo-ROWS($C$4:C130)+1,Amortización[[#This Row],[inicial
saldo]]),IFERROR(-IPMT(TasaDeIntereses/12,1,Amortización[[#This Row],[N.º
disponible]],D131),0)),0)</f>
        <v>772.73931164558667</v>
      </c>
      <c r="F130" s="6">
        <f ca="1">IFERROR(IF(AND(ValoresIntroducidos,Amortización[[#This Row],[pago
fecha]]&lt;&gt;""),-PPMT(TasaDeIntereses/12,1,DuraciónDelPréstamo-ROWS($C$4:C130)+1,Amortización[[#This Row],[inicial
saldo]]),""),0)</f>
        <v>2169.9070909667848</v>
      </c>
      <c r="G130" s="6">
        <f ca="1">IF(Amortización[[#This Row],[pago
fecha]]="",0,CantidadDelImpuestoDePropiedad)</f>
        <v>375</v>
      </c>
      <c r="H130" s="6">
        <f ca="1">IF(Amortización[[#This Row],[pago
fecha]]="",0,Amortización[[#This Row],[intereses]]+Amortización[[#This Row],[principal]]+Amortización[[#This Row],[propiedad
impuestos]])</f>
        <v>3317.6464026123713</v>
      </c>
      <c r="I130" s="6">
        <f ca="1">IF(Amortización[[#This Row],[pago
fecha]]="",0,Amortización[[#This Row],[inicial
saldo]]-Amortización[[#This Row],[principal]])</f>
        <v>185457.43479494081</v>
      </c>
      <c r="J130" s="8">
        <f ca="1">IF(Amortización[[#This Row],[cierre
saldo]]&gt;0,ÚltimaFila-ROW(),0)</f>
        <v>73</v>
      </c>
    </row>
    <row r="131" spans="2:10" ht="15" customHeight="1" x14ac:dyDescent="0.25">
      <c r="B131" s="7">
        <f>ROWS($B$4:B131)</f>
        <v>128</v>
      </c>
      <c r="C131" s="9">
        <f ca="1">IF(ValoresIntroducidos,IF(Amortización[[#This Row],[N.º]]&lt;=DuraciónDelPréstamo,IF(ROW()-ROW(Amortización[[#Headers],[pago
fecha]])=1,InicioDelPréstamo,IF(I130&gt;0,EDATE(C130,1),"")),""),"")</f>
        <v>48779</v>
      </c>
      <c r="D131" s="6">
        <f ca="1">IF(ROW()-ROW(Amortización[[#Headers],[inicial
saldo]])=1,CantidadPréstamo,IF(Amortización[[#This Row],[pago
fecha]]="",0,INDEX(Amortización[], ROW()-4,8)))</f>
        <v>185457.43479494081</v>
      </c>
      <c r="E131" s="6">
        <f ca="1">IF(ValoresIntroducidos,IF(ROW()-ROW(Amortización[[#Headers],[intereses]])=1,-IPMT(TasaDeIntereses/12,1,DuraciónDelPréstamo-ROWS($C$4:C131)+1,Amortización[[#This Row],[inicial
saldo]]),IFERROR(-IPMT(TasaDeIntereses/12,1,Amortización[[#This Row],[N.º
disponible]],D132),0)),0)</f>
        <v>763.6603601017847</v>
      </c>
      <c r="F131" s="6">
        <f ca="1">IFERROR(IF(AND(ValoresIntroducidos,Amortización[[#This Row],[pago
fecha]]&lt;&gt;""),-PPMT(TasaDeIntereses/12,1,DuraciónDelPréstamo-ROWS($C$4:C131)+1,Amortización[[#This Row],[inicial
saldo]]),""),0)</f>
        <v>2178.9483705124799</v>
      </c>
      <c r="G131" s="6">
        <f ca="1">IF(Amortización[[#This Row],[pago
fecha]]="",0,CantidadDelImpuestoDePropiedad)</f>
        <v>375</v>
      </c>
      <c r="H131" s="6">
        <f ca="1">IF(Amortización[[#This Row],[pago
fecha]]="",0,Amortización[[#This Row],[intereses]]+Amortización[[#This Row],[principal]]+Amortización[[#This Row],[propiedad
impuestos]])</f>
        <v>3317.6087306142645</v>
      </c>
      <c r="I131" s="6">
        <f ca="1">IF(Amortización[[#This Row],[pago
fecha]]="",0,Amortización[[#This Row],[inicial
saldo]]-Amortización[[#This Row],[principal]])</f>
        <v>183278.48642442832</v>
      </c>
      <c r="J131" s="8">
        <f ca="1">IF(Amortización[[#This Row],[cierre
saldo]]&gt;0,ÚltimaFila-ROW(),0)</f>
        <v>72</v>
      </c>
    </row>
    <row r="132" spans="2:10" ht="15" customHeight="1" x14ac:dyDescent="0.25">
      <c r="B132" s="7">
        <f>ROWS($B$4:B132)</f>
        <v>129</v>
      </c>
      <c r="C132" s="9">
        <f ca="1">IF(ValoresIntroducidos,IF(Amortización[[#This Row],[N.º]]&lt;=DuraciónDelPréstamo,IF(ROW()-ROW(Amortización[[#Headers],[pago
fecha]])=1,InicioDelPréstamo,IF(I131&gt;0,EDATE(C131,1),"")),""),"")</f>
        <v>48810</v>
      </c>
      <c r="D132" s="6">
        <f ca="1">IF(ROW()-ROW(Amortización[[#Headers],[inicial
saldo]])=1,CantidadPréstamo,IF(Amortización[[#This Row],[pago
fecha]]="",0,INDEX(Amortización[], ROW()-4,8)))</f>
        <v>183278.48642442832</v>
      </c>
      <c r="E132" s="6">
        <f ca="1">IF(ValoresIntroducidos,IF(ROW()-ROW(Amortización[[#Headers],[intereses]])=1,-IPMT(TasaDeIntereses/12,1,DuraciónDelPréstamo-ROWS($C$4:C132)+1,Amortización[[#This Row],[inicial
saldo]]),IFERROR(-IPMT(TasaDeIntereses/12,1,Amortización[[#This Row],[N.º
disponible]],D133),0)),0)</f>
        <v>754.5435795932168</v>
      </c>
      <c r="F132" s="6">
        <f ca="1">IFERROR(IF(AND(ValoresIntroducidos,Amortización[[#This Row],[pago
fecha]]&lt;&gt;""),-PPMT(TasaDeIntereses/12,1,DuraciónDelPréstamo-ROWS($C$4:C132)+1,Amortización[[#This Row],[inicial
saldo]]),""),0)</f>
        <v>2188.0273220562822</v>
      </c>
      <c r="G132" s="6">
        <f ca="1">IF(Amortización[[#This Row],[pago
fecha]]="",0,CantidadDelImpuestoDePropiedad)</f>
        <v>375</v>
      </c>
      <c r="H132" s="6">
        <f ca="1">IF(Amortización[[#This Row],[pago
fecha]]="",0,Amortización[[#This Row],[intereses]]+Amortización[[#This Row],[principal]]+Amortización[[#This Row],[propiedad
impuestos]])</f>
        <v>3317.5709016494989</v>
      </c>
      <c r="I132" s="6">
        <f ca="1">IF(Amortización[[#This Row],[pago
fecha]]="",0,Amortización[[#This Row],[inicial
saldo]]-Amortización[[#This Row],[principal]])</f>
        <v>181090.45910237203</v>
      </c>
      <c r="J132" s="8">
        <f ca="1">IF(Amortización[[#This Row],[cierre
saldo]]&gt;0,ÚltimaFila-ROW(),0)</f>
        <v>71</v>
      </c>
    </row>
    <row r="133" spans="2:10" ht="15" customHeight="1" x14ac:dyDescent="0.25">
      <c r="B133" s="7">
        <f>ROWS($B$4:B133)</f>
        <v>130</v>
      </c>
      <c r="C133" s="9">
        <f ca="1">IF(ValoresIntroducidos,IF(Amortización[[#This Row],[N.º]]&lt;=DuraciónDelPréstamo,IF(ROW()-ROW(Amortización[[#Headers],[pago
fecha]])=1,InicioDelPréstamo,IF(I132&gt;0,EDATE(C132,1),"")),""),"")</f>
        <v>48841</v>
      </c>
      <c r="D133" s="6">
        <f ca="1">IF(ROW()-ROW(Amortización[[#Headers],[inicial
saldo]])=1,CantidadPréstamo,IF(Amortización[[#This Row],[pago
fecha]]="",0,INDEX(Amortización[], ROW()-4,8)))</f>
        <v>181090.45910237203</v>
      </c>
      <c r="E133" s="6">
        <f ca="1">IF(ValoresIntroducidos,IF(ROW()-ROW(Amortización[[#Headers],[intereses]])=1,-IPMT(TasaDeIntereses/12,1,DuraciónDelPréstamo-ROWS($C$4:C133)+1,Amortización[[#This Row],[inicial
saldo]]),IFERROR(-IPMT(TasaDeIntereses/12,1,Amortización[[#This Row],[N.º
disponible]],D134),0)),0)</f>
        <v>745.38881249919666</v>
      </c>
      <c r="F133" s="6">
        <f ca="1">IFERROR(IF(AND(ValoresIntroducidos,Amortización[[#This Row],[pago
fecha]]&lt;&gt;""),-PPMT(TasaDeIntereses/12,1,DuraciónDelPréstamo-ROWS($C$4:C133)+1,Amortización[[#This Row],[inicial
saldo]]),""),0)</f>
        <v>2197.1441025648501</v>
      </c>
      <c r="G133" s="6">
        <f ca="1">IF(Amortización[[#This Row],[pago
fecha]]="",0,CantidadDelImpuestoDePropiedad)</f>
        <v>375</v>
      </c>
      <c r="H133" s="6">
        <f ca="1">IF(Amortización[[#This Row],[pago
fecha]]="",0,Amortización[[#This Row],[intereses]]+Amortización[[#This Row],[principal]]+Amortización[[#This Row],[propiedad
impuestos]])</f>
        <v>3317.5329150640468</v>
      </c>
      <c r="I133" s="6">
        <f ca="1">IF(Amortización[[#This Row],[pago
fecha]]="",0,Amortización[[#This Row],[inicial
saldo]]-Amortización[[#This Row],[principal]])</f>
        <v>178893.31499980719</v>
      </c>
      <c r="J133" s="8">
        <f ca="1">IF(Amortización[[#This Row],[cierre
saldo]]&gt;0,ÚltimaFila-ROW(),0)</f>
        <v>70</v>
      </c>
    </row>
    <row r="134" spans="2:10" ht="15" customHeight="1" x14ac:dyDescent="0.25">
      <c r="B134" s="7">
        <f>ROWS($B$4:B134)</f>
        <v>131</v>
      </c>
      <c r="C134" s="9">
        <f ca="1">IF(ValoresIntroducidos,IF(Amortización[[#This Row],[N.º]]&lt;=DuraciónDelPréstamo,IF(ROW()-ROW(Amortización[[#Headers],[pago
fecha]])=1,InicioDelPréstamo,IF(I133&gt;0,EDATE(C133,1),"")),""),"")</f>
        <v>48871</v>
      </c>
      <c r="D134" s="6">
        <f ca="1">IF(ROW()-ROW(Amortización[[#Headers],[inicial
saldo]])=1,CantidadPréstamo,IF(Amortización[[#This Row],[pago
fecha]]="",0,INDEX(Amortización[], ROW()-4,8)))</f>
        <v>178893.31499980719</v>
      </c>
      <c r="E134" s="6">
        <f ca="1">IF(ValoresIntroducidos,IF(ROW()-ROW(Amortización[[#Headers],[intereses]])=1,-IPMT(TasaDeIntereses/12,1,DuraciónDelPréstamo-ROWS($C$4:C134)+1,Amortización[[#This Row],[inicial
saldo]]),IFERROR(-IPMT(TasaDeIntereses/12,1,Amortización[[#This Row],[N.º
disponible]],D135),0)),0)</f>
        <v>736.19590054228468</v>
      </c>
      <c r="F134" s="6">
        <f ca="1">IFERROR(IF(AND(ValoresIntroducidos,Amortización[[#This Row],[pago
fecha]]&lt;&gt;""),-PPMT(TasaDeIntereses/12,1,DuraciónDelPréstamo-ROWS($C$4:C134)+1,Amortización[[#This Row],[inicial
saldo]]),""),0)</f>
        <v>2206.29886965887</v>
      </c>
      <c r="G134" s="6">
        <f ca="1">IF(Amortización[[#This Row],[pago
fecha]]="",0,CantidadDelImpuestoDePropiedad)</f>
        <v>375</v>
      </c>
      <c r="H134" s="6">
        <f ca="1">IF(Amortización[[#This Row],[pago
fecha]]="",0,Amortización[[#This Row],[intereses]]+Amortización[[#This Row],[principal]]+Amortización[[#This Row],[propiedad
impuestos]])</f>
        <v>3317.4947702011546</v>
      </c>
      <c r="I134" s="6">
        <f ca="1">IF(Amortización[[#This Row],[pago
fecha]]="",0,Amortización[[#This Row],[inicial
saldo]]-Amortización[[#This Row],[principal]])</f>
        <v>176687.01613014832</v>
      </c>
      <c r="J134" s="8">
        <f ca="1">IF(Amortización[[#This Row],[cierre
saldo]]&gt;0,ÚltimaFila-ROW(),0)</f>
        <v>69</v>
      </c>
    </row>
    <row r="135" spans="2:10" ht="15" customHeight="1" x14ac:dyDescent="0.25">
      <c r="B135" s="7">
        <f>ROWS($B$4:B135)</f>
        <v>132</v>
      </c>
      <c r="C135" s="9">
        <f ca="1">IF(ValoresIntroducidos,IF(Amortización[[#This Row],[N.º]]&lt;=DuraciónDelPréstamo,IF(ROW()-ROW(Amortización[[#Headers],[pago
fecha]])=1,InicioDelPréstamo,IF(I134&gt;0,EDATE(C134,1),"")),""),"")</f>
        <v>48902</v>
      </c>
      <c r="D135" s="6">
        <f ca="1">IF(ROW()-ROW(Amortización[[#Headers],[inicial
saldo]])=1,CantidadPréstamo,IF(Amortización[[#This Row],[pago
fecha]]="",0,INDEX(Amortización[], ROW()-4,8)))</f>
        <v>176687.01613014832</v>
      </c>
      <c r="E135" s="6">
        <f ca="1">IF(ValoresIntroducidos,IF(ROW()-ROW(Amortización[[#Headers],[intereses]])=1,-IPMT(TasaDeIntereses/12,1,DuraciónDelPréstamo-ROWS($C$4:C135)+1,Amortización[[#This Row],[inicial
saldo]]),IFERROR(-IPMT(TasaDeIntereses/12,1,Amortización[[#This Row],[N.º
disponible]],D136),0)),0)</f>
        <v>726.96468478555232</v>
      </c>
      <c r="F135" s="6">
        <f ca="1">IFERROR(IF(AND(ValoresIntroducidos,Amortización[[#This Row],[pago
fecha]]&lt;&gt;""),-PPMT(TasaDeIntereses/12,1,DuraciónDelPréstamo-ROWS($C$4:C135)+1,Amortización[[#This Row],[inicial
saldo]]),""),0)</f>
        <v>2215.4917816157817</v>
      </c>
      <c r="G135" s="6">
        <f ca="1">IF(Amortización[[#This Row],[pago
fecha]]="",0,CantidadDelImpuestoDePropiedad)</f>
        <v>375</v>
      </c>
      <c r="H135" s="6">
        <f ca="1">IF(Amortización[[#This Row],[pago
fecha]]="",0,Amortización[[#This Row],[intereses]]+Amortización[[#This Row],[principal]]+Amortización[[#This Row],[propiedad
impuestos]])</f>
        <v>3317.4564664013342</v>
      </c>
      <c r="I135" s="6">
        <f ca="1">IF(Amortización[[#This Row],[pago
fecha]]="",0,Amortización[[#This Row],[inicial
saldo]]-Amortización[[#This Row],[principal]])</f>
        <v>174471.52434853255</v>
      </c>
      <c r="J135" s="8">
        <f ca="1">IF(Amortización[[#This Row],[cierre
saldo]]&gt;0,ÚltimaFila-ROW(),0)</f>
        <v>68</v>
      </c>
    </row>
    <row r="136" spans="2:10" ht="15" customHeight="1" x14ac:dyDescent="0.25">
      <c r="B136" s="7">
        <f>ROWS($B$4:B136)</f>
        <v>133</v>
      </c>
      <c r="C136" s="9">
        <f ca="1">IF(ValoresIntroducidos,IF(Amortización[[#This Row],[N.º]]&lt;=DuraciónDelPréstamo,IF(ROW()-ROW(Amortización[[#Headers],[pago
fecha]])=1,InicioDelPréstamo,IF(I135&gt;0,EDATE(C135,1),"")),""),"")</f>
        <v>48932</v>
      </c>
      <c r="D136" s="6">
        <f ca="1">IF(ROW()-ROW(Amortización[[#Headers],[inicial
saldo]])=1,CantidadPréstamo,IF(Amortización[[#This Row],[pago
fecha]]="",0,INDEX(Amortización[], ROW()-4,8)))</f>
        <v>174471.52434853255</v>
      </c>
      <c r="E136" s="6">
        <f ca="1">IF(ValoresIntroducidos,IF(ROW()-ROW(Amortización[[#Headers],[intereses]])=1,-IPMT(TasaDeIntereses/12,1,DuraciónDelPréstamo-ROWS($C$4:C136)+1,Amortización[[#This Row],[inicial
saldo]]),IFERROR(-IPMT(TasaDeIntereses/12,1,Amortización[[#This Row],[N.º
disponible]],D137),0)),0)</f>
        <v>717.69500562983353</v>
      </c>
      <c r="F136" s="6">
        <f ca="1">IFERROR(IF(AND(ValoresIntroducidos,Amortización[[#This Row],[pago
fecha]]&lt;&gt;""),-PPMT(TasaDeIntereses/12,1,DuraciónDelPréstamo-ROWS($C$4:C136)+1,Amortización[[#This Row],[inicial
saldo]]),""),0)</f>
        <v>2224.7229973725143</v>
      </c>
      <c r="G136" s="6">
        <f ca="1">IF(Amortización[[#This Row],[pago
fecha]]="",0,CantidadDelImpuestoDePropiedad)</f>
        <v>375</v>
      </c>
      <c r="H136" s="6">
        <f ca="1">IF(Amortización[[#This Row],[pago
fecha]]="",0,Amortización[[#This Row],[intereses]]+Amortización[[#This Row],[principal]]+Amortización[[#This Row],[propiedad
impuestos]])</f>
        <v>3317.4180030023481</v>
      </c>
      <c r="I136" s="6">
        <f ca="1">IF(Amortización[[#This Row],[pago
fecha]]="",0,Amortización[[#This Row],[inicial
saldo]]-Amortización[[#This Row],[principal]])</f>
        <v>172246.80135116004</v>
      </c>
      <c r="J136" s="8">
        <f ca="1">IF(Amortización[[#This Row],[cierre
saldo]]&gt;0,ÚltimaFila-ROW(),0)</f>
        <v>67</v>
      </c>
    </row>
    <row r="137" spans="2:10" ht="15" customHeight="1" x14ac:dyDescent="0.25">
      <c r="B137" s="7">
        <f>ROWS($B$4:B137)</f>
        <v>134</v>
      </c>
      <c r="C137" s="9">
        <f ca="1">IF(ValoresIntroducidos,IF(Amortización[[#This Row],[N.º]]&lt;=DuraciónDelPréstamo,IF(ROW()-ROW(Amortización[[#Headers],[pago
fecha]])=1,InicioDelPréstamo,IF(I136&gt;0,EDATE(C136,1),"")),""),"")</f>
        <v>48963</v>
      </c>
      <c r="D137" s="6">
        <f ca="1">IF(ROW()-ROW(Amortización[[#Headers],[inicial
saldo]])=1,CantidadPréstamo,IF(Amortización[[#This Row],[pago
fecha]]="",0,INDEX(Amortización[], ROW()-4,8)))</f>
        <v>172246.80135116004</v>
      </c>
      <c r="E137" s="6">
        <f ca="1">IF(ValoresIntroducidos,IF(ROW()-ROW(Amortización[[#Headers],[intereses]])=1,-IPMT(TasaDeIntereses/12,1,DuraciónDelPréstamo-ROWS($C$4:C137)+1,Amortización[[#This Row],[inicial
saldo]]),IFERROR(-IPMT(TasaDeIntereses/12,1,Amortización[[#This Row],[N.º
disponible]],D138),0)),0)</f>
        <v>708.38670281096586</v>
      </c>
      <c r="F137" s="6">
        <f ca="1">IFERROR(IF(AND(ValoresIntroducidos,Amortización[[#This Row],[pago
fecha]]&lt;&gt;""),-PPMT(TasaDeIntereses/12,1,DuraciónDelPréstamo-ROWS($C$4:C137)+1,Amortización[[#This Row],[inicial
saldo]]),""),0)</f>
        <v>2233.9926765282339</v>
      </c>
      <c r="G137" s="6">
        <f ca="1">IF(Amortización[[#This Row],[pago
fecha]]="",0,CantidadDelImpuestoDePropiedad)</f>
        <v>375</v>
      </c>
      <c r="H137" s="6">
        <f ca="1">IF(Amortización[[#This Row],[pago
fecha]]="",0,Amortización[[#This Row],[intereses]]+Amortización[[#This Row],[principal]]+Amortización[[#This Row],[propiedad
impuestos]])</f>
        <v>3317.3793793391997</v>
      </c>
      <c r="I137" s="6">
        <f ca="1">IF(Amortización[[#This Row],[pago
fecha]]="",0,Amortización[[#This Row],[inicial
saldo]]-Amortización[[#This Row],[principal]])</f>
        <v>170012.80867463181</v>
      </c>
      <c r="J137" s="8">
        <f ca="1">IF(Amortización[[#This Row],[cierre
saldo]]&gt;0,ÚltimaFila-ROW(),0)</f>
        <v>66</v>
      </c>
    </row>
    <row r="138" spans="2:10" ht="15" customHeight="1" x14ac:dyDescent="0.25">
      <c r="B138" s="7">
        <f>ROWS($B$4:B138)</f>
        <v>135</v>
      </c>
      <c r="C138" s="9">
        <f ca="1">IF(ValoresIntroducidos,IF(Amortización[[#This Row],[N.º]]&lt;=DuraciónDelPréstamo,IF(ROW()-ROW(Amortización[[#Headers],[pago
fecha]])=1,InicioDelPréstamo,IF(I137&gt;0,EDATE(C137,1),"")),""),"")</f>
        <v>48994</v>
      </c>
      <c r="D138" s="6">
        <f ca="1">IF(ROW()-ROW(Amortización[[#Headers],[inicial
saldo]])=1,CantidadPréstamo,IF(Amortización[[#This Row],[pago
fecha]]="",0,INDEX(Amortización[], ROW()-4,8)))</f>
        <v>170012.80867463181</v>
      </c>
      <c r="E138" s="6">
        <f ca="1">IF(ValoresIntroducidos,IF(ROW()-ROW(Amortización[[#Headers],[intereses]])=1,-IPMT(TasaDeIntereses/12,1,DuraciónDelPréstamo-ROWS($C$4:C138)+1,Amortización[[#This Row],[inicial
saldo]]),IFERROR(-IPMT(TasaDeIntereses/12,1,Amortización[[#This Row],[N.º
disponible]],D139),0)),0)</f>
        <v>699.03961539701959</v>
      </c>
      <c r="F138" s="6">
        <f ca="1">IFERROR(IF(AND(ValoresIntroducidos,Amortización[[#This Row],[pago
fecha]]&lt;&gt;""),-PPMT(TasaDeIntereses/12,1,DuraciónDelPréstamo-ROWS($C$4:C138)+1,Amortización[[#This Row],[inicial
saldo]]),""),0)</f>
        <v>2243.3009793471015</v>
      </c>
      <c r="G138" s="6">
        <f ca="1">IF(Amortización[[#This Row],[pago
fecha]]="",0,CantidadDelImpuestoDePropiedad)</f>
        <v>375</v>
      </c>
      <c r="H138" s="6">
        <f ca="1">IF(Amortización[[#This Row],[pago
fecha]]="",0,Amortización[[#This Row],[intereses]]+Amortización[[#This Row],[principal]]+Amortización[[#This Row],[propiedad
impuestos]])</f>
        <v>3317.3405947441211</v>
      </c>
      <c r="I138" s="6">
        <f ca="1">IF(Amortización[[#This Row],[pago
fecha]]="",0,Amortización[[#This Row],[inicial
saldo]]-Amortización[[#This Row],[principal]])</f>
        <v>167769.5076952847</v>
      </c>
      <c r="J138" s="8">
        <f ca="1">IF(Amortización[[#This Row],[cierre
saldo]]&gt;0,ÚltimaFila-ROW(),0)</f>
        <v>65</v>
      </c>
    </row>
    <row r="139" spans="2:10" ht="15" customHeight="1" x14ac:dyDescent="0.25">
      <c r="B139" s="7">
        <f>ROWS($B$4:B139)</f>
        <v>136</v>
      </c>
      <c r="C139" s="9">
        <f ca="1">IF(ValoresIntroducidos,IF(Amortización[[#This Row],[N.º]]&lt;=DuraciónDelPréstamo,IF(ROW()-ROW(Amortización[[#Headers],[pago
fecha]])=1,InicioDelPréstamo,IF(I138&gt;0,EDATE(C138,1),"")),""),"")</f>
        <v>49022</v>
      </c>
      <c r="D139" s="6">
        <f ca="1">IF(ROW()-ROW(Amortización[[#Headers],[inicial
saldo]])=1,CantidadPréstamo,IF(Amortización[[#This Row],[pago
fecha]]="",0,INDEX(Amortización[], ROW()-4,8)))</f>
        <v>167769.5076952847</v>
      </c>
      <c r="E139" s="6">
        <f ca="1">IF(ValoresIntroducidos,IF(ROW()-ROW(Amortización[[#Headers],[intereses]])=1,-IPMT(TasaDeIntereses/12,1,DuraciónDelPréstamo-ROWS($C$4:C139)+1,Amortización[[#This Row],[inicial
saldo]]),IFERROR(-IPMT(TasaDeIntereses/12,1,Amortización[[#This Row],[N.º
disponible]],D140),0)),0)</f>
        <v>689.65358178551514</v>
      </c>
      <c r="F139" s="6">
        <f ca="1">IFERROR(IF(AND(ValoresIntroducidos,Amortización[[#This Row],[pago
fecha]]&lt;&gt;""),-PPMT(TasaDeIntereses/12,1,DuraciónDelPréstamo-ROWS($C$4:C139)+1,Amortización[[#This Row],[inicial
saldo]]),""),0)</f>
        <v>2252.6480667610472</v>
      </c>
      <c r="G139" s="6">
        <f ca="1">IF(Amortización[[#This Row],[pago
fecha]]="",0,CantidadDelImpuestoDePropiedad)</f>
        <v>375</v>
      </c>
      <c r="H139" s="6">
        <f ca="1">IF(Amortización[[#This Row],[pago
fecha]]="",0,Amortización[[#This Row],[intereses]]+Amortización[[#This Row],[principal]]+Amortización[[#This Row],[propiedad
impuestos]])</f>
        <v>3317.3016485465623</v>
      </c>
      <c r="I139" s="6">
        <f ca="1">IF(Amortización[[#This Row],[pago
fecha]]="",0,Amortización[[#This Row],[inicial
saldo]]-Amortización[[#This Row],[principal]])</f>
        <v>165516.85962852364</v>
      </c>
      <c r="J139" s="8">
        <f ca="1">IF(Amortización[[#This Row],[cierre
saldo]]&gt;0,ÚltimaFila-ROW(),0)</f>
        <v>64</v>
      </c>
    </row>
    <row r="140" spans="2:10" ht="15" customHeight="1" x14ac:dyDescent="0.25">
      <c r="B140" s="7">
        <f>ROWS($B$4:B140)</f>
        <v>137</v>
      </c>
      <c r="C140" s="9">
        <f ca="1">IF(ValoresIntroducidos,IF(Amortización[[#This Row],[N.º]]&lt;=DuraciónDelPréstamo,IF(ROW()-ROW(Amortización[[#Headers],[pago
fecha]])=1,InicioDelPréstamo,IF(I139&gt;0,EDATE(C139,1),"")),""),"")</f>
        <v>49053</v>
      </c>
      <c r="D140" s="6">
        <f ca="1">IF(ROW()-ROW(Amortización[[#Headers],[inicial
saldo]])=1,CantidadPréstamo,IF(Amortización[[#This Row],[pago
fecha]]="",0,INDEX(Amortización[], ROW()-4,8)))</f>
        <v>165516.85962852364</v>
      </c>
      <c r="E140" s="6">
        <f ca="1">IF(ValoresIntroducidos,IF(ROW()-ROW(Amortización[[#Headers],[intereses]])=1,-IPMT(TasaDeIntereses/12,1,DuraciónDelPréstamo-ROWS($C$4:C140)+1,Amortización[[#This Row],[inicial
saldo]]),IFERROR(-IPMT(TasaDeIntereses/12,1,Amortización[[#This Row],[N.º
disponible]],D141),0)),0)</f>
        <v>680.22843970062956</v>
      </c>
      <c r="F140" s="6">
        <f ca="1">IFERROR(IF(AND(ValoresIntroducidos,Amortización[[#This Row],[pago
fecha]]&lt;&gt;""),-PPMT(TasaDeIntereses/12,1,DuraciónDelPréstamo-ROWS($C$4:C140)+1,Amortización[[#This Row],[inicial
saldo]]),""),0)</f>
        <v>2262.0341003725512</v>
      </c>
      <c r="G140" s="6">
        <f ca="1">IF(Amortización[[#This Row],[pago
fecha]]="",0,CantidadDelImpuestoDePropiedad)</f>
        <v>375</v>
      </c>
      <c r="H140" s="6">
        <f ca="1">IF(Amortización[[#This Row],[pago
fecha]]="",0,Amortización[[#This Row],[intereses]]+Amortización[[#This Row],[principal]]+Amortización[[#This Row],[propiedad
impuestos]])</f>
        <v>3317.2625400731808</v>
      </c>
      <c r="I140" s="6">
        <f ca="1">IF(Amortización[[#This Row],[pago
fecha]]="",0,Amortización[[#This Row],[inicial
saldo]]-Amortización[[#This Row],[principal]])</f>
        <v>163254.82552815109</v>
      </c>
      <c r="J140" s="8">
        <f ca="1">IF(Amortización[[#This Row],[cierre
saldo]]&gt;0,ÚltimaFila-ROW(),0)</f>
        <v>63</v>
      </c>
    </row>
    <row r="141" spans="2:10" ht="15" customHeight="1" x14ac:dyDescent="0.25">
      <c r="B141" s="7">
        <f>ROWS($B$4:B141)</f>
        <v>138</v>
      </c>
      <c r="C141" s="9">
        <f ca="1">IF(ValoresIntroducidos,IF(Amortización[[#This Row],[N.º]]&lt;=DuraciónDelPréstamo,IF(ROW()-ROW(Amortización[[#Headers],[pago
fecha]])=1,InicioDelPréstamo,IF(I140&gt;0,EDATE(C140,1),"")),""),"")</f>
        <v>49083</v>
      </c>
      <c r="D141" s="6">
        <f ca="1">IF(ROW()-ROW(Amortización[[#Headers],[inicial
saldo]])=1,CantidadPréstamo,IF(Amortización[[#This Row],[pago
fecha]]="",0,INDEX(Amortización[], ROW()-4,8)))</f>
        <v>163254.82552815109</v>
      </c>
      <c r="E141" s="6">
        <f ca="1">IF(ValoresIntroducidos,IF(ROW()-ROW(Amortización[[#Headers],[intereses]])=1,-IPMT(TasaDeIntereses/12,1,DuraciónDelPréstamo-ROWS($C$4:C141)+1,Amortización[[#This Row],[inicial
saldo]]),IFERROR(-IPMT(TasaDeIntereses/12,1,Amortización[[#This Row],[N.º
disponible]],D142),0)),0)</f>
        <v>670.76402619039027</v>
      </c>
      <c r="F141" s="6">
        <f ca="1">IFERROR(IF(AND(ValoresIntroducidos,Amortización[[#This Row],[pago
fecha]]&lt;&gt;""),-PPMT(TasaDeIntereses/12,1,DuraciónDelPréstamo-ROWS($C$4:C141)+1,Amortización[[#This Row],[inicial
saldo]]),""),0)</f>
        <v>2271.4592424574366</v>
      </c>
      <c r="G141" s="6">
        <f ca="1">IF(Amortización[[#This Row],[pago
fecha]]="",0,CantidadDelImpuestoDePropiedad)</f>
        <v>375</v>
      </c>
      <c r="H141" s="6">
        <f ca="1">IF(Amortización[[#This Row],[pago
fecha]]="",0,Amortización[[#This Row],[intereses]]+Amortización[[#This Row],[principal]]+Amortización[[#This Row],[propiedad
impuestos]])</f>
        <v>3317.2232686478269</v>
      </c>
      <c r="I141" s="6">
        <f ca="1">IF(Amortización[[#This Row],[pago
fecha]]="",0,Amortización[[#This Row],[inicial
saldo]]-Amortización[[#This Row],[principal]])</f>
        <v>160983.36628569366</v>
      </c>
      <c r="J141" s="8">
        <f ca="1">IF(Amortización[[#This Row],[cierre
saldo]]&gt;0,ÚltimaFila-ROW(),0)</f>
        <v>62</v>
      </c>
    </row>
    <row r="142" spans="2:10" ht="15" customHeight="1" x14ac:dyDescent="0.25">
      <c r="B142" s="7">
        <f>ROWS($B$4:B142)</f>
        <v>139</v>
      </c>
      <c r="C142" s="9">
        <f ca="1">IF(ValoresIntroducidos,IF(Amortización[[#This Row],[N.º]]&lt;=DuraciónDelPréstamo,IF(ROW()-ROW(Amortización[[#Headers],[pago
fecha]])=1,InicioDelPréstamo,IF(I141&gt;0,EDATE(C141,1),"")),""),"")</f>
        <v>49114</v>
      </c>
      <c r="D142" s="6">
        <f ca="1">IF(ROW()-ROW(Amortización[[#Headers],[inicial
saldo]])=1,CantidadPréstamo,IF(Amortización[[#This Row],[pago
fecha]]="",0,INDEX(Amortización[], ROW()-4,8)))</f>
        <v>160983.36628569366</v>
      </c>
      <c r="E142" s="6">
        <f ca="1">IF(ValoresIntroducidos,IF(ROW()-ROW(Amortización[[#Headers],[intereses]])=1,-IPMT(TasaDeIntereses/12,1,DuraciónDelPréstamo-ROWS($C$4:C142)+1,Amortización[[#This Row],[inicial
saldo]]),IFERROR(-IPMT(TasaDeIntereses/12,1,Amortización[[#This Row],[N.º
disponible]],D143),0)),0)</f>
        <v>661.26017762385834</v>
      </c>
      <c r="F142" s="6">
        <f ca="1">IFERROR(IF(AND(ValoresIntroducidos,Amortización[[#This Row],[pago
fecha]]&lt;&gt;""),-PPMT(TasaDeIntereses/12,1,DuraciónDelPréstamo-ROWS($C$4:C142)+1,Amortización[[#This Row],[inicial
saldo]]),""),0)</f>
        <v>2280.9236559676756</v>
      </c>
      <c r="G142" s="6">
        <f ca="1">IF(Amortización[[#This Row],[pago
fecha]]="",0,CantidadDelImpuestoDePropiedad)</f>
        <v>375</v>
      </c>
      <c r="H142" s="6">
        <f ca="1">IF(Amortización[[#This Row],[pago
fecha]]="",0,Amortización[[#This Row],[intereses]]+Amortización[[#This Row],[principal]]+Amortización[[#This Row],[propiedad
impuestos]])</f>
        <v>3317.183833591534</v>
      </c>
      <c r="I142" s="6">
        <f ca="1">IF(Amortización[[#This Row],[pago
fecha]]="",0,Amortización[[#This Row],[inicial
saldo]]-Amortización[[#This Row],[principal]])</f>
        <v>158702.44262972599</v>
      </c>
      <c r="J142" s="8">
        <f ca="1">IF(Amortización[[#This Row],[cierre
saldo]]&gt;0,ÚltimaFila-ROW(),0)</f>
        <v>61</v>
      </c>
    </row>
    <row r="143" spans="2:10" ht="15" customHeight="1" x14ac:dyDescent="0.25">
      <c r="B143" s="7">
        <f>ROWS($B$4:B143)</f>
        <v>140</v>
      </c>
      <c r="C143" s="9">
        <f ca="1">IF(ValoresIntroducidos,IF(Amortización[[#This Row],[N.º]]&lt;=DuraciónDelPréstamo,IF(ROW()-ROW(Amortización[[#Headers],[pago
fecha]])=1,InicioDelPréstamo,IF(I142&gt;0,EDATE(C142,1),"")),""),"")</f>
        <v>49144</v>
      </c>
      <c r="D143" s="6">
        <f ca="1">IF(ROW()-ROW(Amortización[[#Headers],[inicial
saldo]])=1,CantidadPréstamo,IF(Amortización[[#This Row],[pago
fecha]]="",0,INDEX(Amortización[], ROW()-4,8)))</f>
        <v>158702.44262972599</v>
      </c>
      <c r="E143" s="6">
        <f ca="1">IF(ValoresIntroducidos,IF(ROW()-ROW(Amortización[[#Headers],[intereses]])=1,-IPMT(TasaDeIntereses/12,1,DuraciónDelPréstamo-ROWS($C$4:C143)+1,Amortización[[#This Row],[inicial
saldo]]),IFERROR(-IPMT(TasaDeIntereses/12,1,Amortización[[#This Row],[N.º
disponible]],D144),0)),0)</f>
        <v>651.71672968829898</v>
      </c>
      <c r="F143" s="6">
        <f ca="1">IFERROR(IF(AND(ValoresIntroducidos,Amortización[[#This Row],[pago
fecha]]&lt;&gt;""),-PPMT(TasaDeIntereses/12,1,DuraciónDelPréstamo-ROWS($C$4:C143)+1,Amortización[[#This Row],[inicial
saldo]]),""),0)</f>
        <v>2290.4275045342083</v>
      </c>
      <c r="G143" s="6">
        <f ca="1">IF(Amortización[[#This Row],[pago
fecha]]="",0,CantidadDelImpuestoDePropiedad)</f>
        <v>375</v>
      </c>
      <c r="H143" s="6">
        <f ca="1">IF(Amortización[[#This Row],[pago
fecha]]="",0,Amortización[[#This Row],[intereses]]+Amortización[[#This Row],[principal]]+Amortización[[#This Row],[propiedad
impuestos]])</f>
        <v>3317.1442342225073</v>
      </c>
      <c r="I143" s="6">
        <f ca="1">IF(Amortización[[#This Row],[pago
fecha]]="",0,Amortización[[#This Row],[inicial
saldo]]-Amortización[[#This Row],[principal]])</f>
        <v>156412.01512519177</v>
      </c>
      <c r="J143" s="8">
        <f ca="1">IF(Amortización[[#This Row],[cierre
saldo]]&gt;0,ÚltimaFila-ROW(),0)</f>
        <v>60</v>
      </c>
    </row>
    <row r="144" spans="2:10" ht="15" customHeight="1" x14ac:dyDescent="0.25">
      <c r="B144" s="7">
        <f>ROWS($B$4:B144)</f>
        <v>141</v>
      </c>
      <c r="C144" s="9">
        <f ca="1">IF(ValoresIntroducidos,IF(Amortización[[#This Row],[N.º]]&lt;=DuraciónDelPréstamo,IF(ROW()-ROW(Amortización[[#Headers],[pago
fecha]])=1,InicioDelPréstamo,IF(I143&gt;0,EDATE(C143,1),"")),""),"")</f>
        <v>49175</v>
      </c>
      <c r="D144" s="6">
        <f ca="1">IF(ROW()-ROW(Amortización[[#Headers],[inicial
saldo]])=1,CantidadPréstamo,IF(Amortización[[#This Row],[pago
fecha]]="",0,INDEX(Amortización[], ROW()-4,8)))</f>
        <v>156412.01512519177</v>
      </c>
      <c r="E144" s="6">
        <f ca="1">IF(ValoresIntroducidos,IF(ROW()-ROW(Amortización[[#Headers],[intereses]])=1,-IPMT(TasaDeIntereses/12,1,DuraciónDelPréstamo-ROWS($C$4:C144)+1,Amortización[[#This Row],[inicial
saldo]]),IFERROR(-IPMT(TasaDeIntereses/12,1,Amortización[[#This Row],[N.º
disponible]],D145),0)),0)</f>
        <v>642.13351738634162</v>
      </c>
      <c r="F144" s="6">
        <f ca="1">IFERROR(IF(AND(ValoresIntroducidos,Amortización[[#This Row],[pago
fecha]]&lt;&gt;""),-PPMT(TasaDeIntereses/12,1,DuraciónDelPréstamo-ROWS($C$4:C144)+1,Amortización[[#This Row],[inicial
saldo]]),""),0)</f>
        <v>2299.9709524697673</v>
      </c>
      <c r="G144" s="6">
        <f ca="1">IF(Amortización[[#This Row],[pago
fecha]]="",0,CantidadDelImpuestoDePropiedad)</f>
        <v>375</v>
      </c>
      <c r="H144" s="6">
        <f ca="1">IF(Amortización[[#This Row],[pago
fecha]]="",0,Amortización[[#This Row],[intereses]]+Amortización[[#This Row],[principal]]+Amortización[[#This Row],[propiedad
impuestos]])</f>
        <v>3317.1044698561091</v>
      </c>
      <c r="I144" s="6">
        <f ca="1">IF(Amortización[[#This Row],[pago
fecha]]="",0,Amortización[[#This Row],[inicial
saldo]]-Amortización[[#This Row],[principal]])</f>
        <v>154112.044172722</v>
      </c>
      <c r="J144" s="8">
        <f ca="1">IF(Amortización[[#This Row],[cierre
saldo]]&gt;0,ÚltimaFila-ROW(),0)</f>
        <v>59</v>
      </c>
    </row>
    <row r="145" spans="2:10" ht="15" customHeight="1" x14ac:dyDescent="0.25">
      <c r="B145" s="7">
        <f>ROWS($B$4:B145)</f>
        <v>142</v>
      </c>
      <c r="C145" s="9">
        <f ca="1">IF(ValoresIntroducidos,IF(Amortización[[#This Row],[N.º]]&lt;=DuraciónDelPréstamo,IF(ROW()-ROW(Amortización[[#Headers],[pago
fecha]])=1,InicioDelPréstamo,IF(I144&gt;0,EDATE(C144,1),"")),""),"")</f>
        <v>49206</v>
      </c>
      <c r="D145" s="6">
        <f ca="1">IF(ROW()-ROW(Amortización[[#Headers],[inicial
saldo]])=1,CantidadPréstamo,IF(Amortización[[#This Row],[pago
fecha]]="",0,INDEX(Amortización[], ROW()-4,8)))</f>
        <v>154112.044172722</v>
      </c>
      <c r="E145" s="6">
        <f ca="1">IF(ValoresIntroducidos,IF(ROW()-ROW(Amortización[[#Headers],[intereses]])=1,-IPMT(TasaDeIntereses/12,1,DuraciónDelPréstamo-ROWS($C$4:C145)+1,Amortización[[#This Row],[inicial
saldo]]),IFERROR(-IPMT(TasaDeIntereses/12,1,Amortización[[#This Row],[N.º
disponible]],D146),0)),0)</f>
        <v>632.51037503312614</v>
      </c>
      <c r="F145" s="6">
        <f ca="1">IFERROR(IF(AND(ValoresIntroducidos,Amortización[[#This Row],[pago
fecha]]&lt;&gt;""),-PPMT(TasaDeIntereses/12,1,DuraciónDelPréstamo-ROWS($C$4:C145)+1,Amortización[[#This Row],[inicial
saldo]]),""),0)</f>
        <v>2309.554164771725</v>
      </c>
      <c r="G145" s="6">
        <f ca="1">IF(Amortización[[#This Row],[pago
fecha]]="",0,CantidadDelImpuestoDePropiedad)</f>
        <v>375</v>
      </c>
      <c r="H145" s="6">
        <f ca="1">IF(Amortización[[#This Row],[pago
fecha]]="",0,Amortización[[#This Row],[intereses]]+Amortización[[#This Row],[principal]]+Amortización[[#This Row],[propiedad
impuestos]])</f>
        <v>3317.0645398048509</v>
      </c>
      <c r="I145" s="6">
        <f ca="1">IF(Amortización[[#This Row],[pago
fecha]]="",0,Amortización[[#This Row],[inicial
saldo]]-Amortización[[#This Row],[principal]])</f>
        <v>151802.49000795028</v>
      </c>
      <c r="J145" s="8">
        <f ca="1">IF(Amortización[[#This Row],[cierre
saldo]]&gt;0,ÚltimaFila-ROW(),0)</f>
        <v>58</v>
      </c>
    </row>
    <row r="146" spans="2:10" ht="15" customHeight="1" x14ac:dyDescent="0.25">
      <c r="B146" s="7">
        <f>ROWS($B$4:B146)</f>
        <v>143</v>
      </c>
      <c r="C146" s="9">
        <f ca="1">IF(ValoresIntroducidos,IF(Amortización[[#This Row],[N.º]]&lt;=DuraciónDelPréstamo,IF(ROW()-ROW(Amortización[[#Headers],[pago
fecha]])=1,InicioDelPréstamo,IF(I145&gt;0,EDATE(C145,1),"")),""),"")</f>
        <v>49236</v>
      </c>
      <c r="D146" s="6">
        <f ca="1">IF(ROW()-ROW(Amortización[[#Headers],[inicial
saldo]])=1,CantidadPréstamo,IF(Amortización[[#This Row],[pago
fecha]]="",0,INDEX(Amortización[], ROW()-4,8)))</f>
        <v>151802.49000795028</v>
      </c>
      <c r="E146" s="6">
        <f ca="1">IF(ValoresIntroducidos,IF(ROW()-ROW(Amortización[[#Headers],[intereses]])=1,-IPMT(TasaDeIntereses/12,1,DuraciónDelPréstamo-ROWS($C$4:C146)+1,Amortización[[#This Row],[inicial
saldo]]),IFERROR(-IPMT(TasaDeIntereses/12,1,Amortización[[#This Row],[N.º
disponible]],D147),0)),0)</f>
        <v>622.84713625343886</v>
      </c>
      <c r="F146" s="6">
        <f ca="1">IFERROR(IF(AND(ValoresIntroducidos,Amortización[[#This Row],[pago
fecha]]&lt;&gt;""),-PPMT(TasaDeIntereses/12,1,DuraciónDelPréstamo-ROWS($C$4:C146)+1,Amortización[[#This Row],[inicial
saldo]]),""),0)</f>
        <v>2319.1773071249399</v>
      </c>
      <c r="G146" s="6">
        <f ca="1">IF(Amortización[[#This Row],[pago
fecha]]="",0,CantidadDelImpuestoDePropiedad)</f>
        <v>375</v>
      </c>
      <c r="H146" s="6">
        <f ca="1">IF(Amortización[[#This Row],[pago
fecha]]="",0,Amortización[[#This Row],[intereses]]+Amortización[[#This Row],[principal]]+Amortización[[#This Row],[propiedad
impuestos]])</f>
        <v>3317.0244433783787</v>
      </c>
      <c r="I146" s="6">
        <f ca="1">IF(Amortización[[#This Row],[pago
fecha]]="",0,Amortización[[#This Row],[inicial
saldo]]-Amortización[[#This Row],[principal]])</f>
        <v>149483.31270082534</v>
      </c>
      <c r="J146" s="8">
        <f ca="1">IF(Amortización[[#This Row],[cierre
saldo]]&gt;0,ÚltimaFila-ROW(),0)</f>
        <v>57</v>
      </c>
    </row>
    <row r="147" spans="2:10" ht="15" customHeight="1" x14ac:dyDescent="0.25">
      <c r="B147" s="7">
        <f>ROWS($B$4:B147)</f>
        <v>144</v>
      </c>
      <c r="C147" s="9">
        <f ca="1">IF(ValoresIntroducidos,IF(Amortización[[#This Row],[N.º]]&lt;=DuraciónDelPréstamo,IF(ROW()-ROW(Amortización[[#Headers],[pago
fecha]])=1,InicioDelPréstamo,IF(I146&gt;0,EDATE(C146,1),"")),""),"")</f>
        <v>49267</v>
      </c>
      <c r="D147" s="6">
        <f ca="1">IF(ROW()-ROW(Amortización[[#Headers],[inicial
saldo]])=1,CantidadPréstamo,IF(Amortización[[#This Row],[pago
fecha]]="",0,INDEX(Amortización[], ROW()-4,8)))</f>
        <v>149483.31270082534</v>
      </c>
      <c r="E147" s="6">
        <f ca="1">IF(ValoresIntroducidos,IF(ROW()-ROW(Amortización[[#Headers],[intereses]])=1,-IPMT(TasaDeIntereses/12,1,DuraciónDelPréstamo-ROWS($C$4:C147)+1,Amortización[[#This Row],[inicial
saldo]]),IFERROR(-IPMT(TasaDeIntereses/12,1,Amortización[[#This Row],[N.º
disponible]],D148),0)),0)</f>
        <v>613.14363397883631</v>
      </c>
      <c r="F147" s="6">
        <f ca="1">IFERROR(IF(AND(ValoresIntroducidos,Amortización[[#This Row],[pago
fecha]]&lt;&gt;""),-PPMT(TasaDeIntereses/12,1,DuraciónDelPréstamo-ROWS($C$4:C147)+1,Amortización[[#This Row],[inicial
saldo]]),""),0)</f>
        <v>2328.8405459046271</v>
      </c>
      <c r="G147" s="6">
        <f ca="1">IF(Amortización[[#This Row],[pago
fecha]]="",0,CantidadDelImpuestoDePropiedad)</f>
        <v>375</v>
      </c>
      <c r="H147" s="6">
        <f ca="1">IF(Amortización[[#This Row],[pago
fecha]]="",0,Amortización[[#This Row],[intereses]]+Amortización[[#This Row],[principal]]+Amortización[[#This Row],[propiedad
impuestos]])</f>
        <v>3316.9841798834632</v>
      </c>
      <c r="I147" s="6">
        <f ca="1">IF(Amortización[[#This Row],[pago
fecha]]="",0,Amortización[[#This Row],[inicial
saldo]]-Amortización[[#This Row],[principal]])</f>
        <v>147154.47215492072</v>
      </c>
      <c r="J147" s="8">
        <f ca="1">IF(Amortización[[#This Row],[cierre
saldo]]&gt;0,ÚltimaFila-ROW(),0)</f>
        <v>56</v>
      </c>
    </row>
    <row r="148" spans="2:10" ht="15" customHeight="1" x14ac:dyDescent="0.25">
      <c r="B148" s="7">
        <f>ROWS($B$4:B148)</f>
        <v>145</v>
      </c>
      <c r="C148" s="9">
        <f ca="1">IF(ValoresIntroducidos,IF(Amortización[[#This Row],[N.º]]&lt;=DuraciónDelPréstamo,IF(ROW()-ROW(Amortización[[#Headers],[pago
fecha]])=1,InicioDelPréstamo,IF(I147&gt;0,EDATE(C147,1),"")),""),"")</f>
        <v>49297</v>
      </c>
      <c r="D148" s="6">
        <f ca="1">IF(ROW()-ROW(Amortización[[#Headers],[inicial
saldo]])=1,CantidadPréstamo,IF(Amortización[[#This Row],[pago
fecha]]="",0,INDEX(Amortización[], ROW()-4,8)))</f>
        <v>147154.47215492072</v>
      </c>
      <c r="E148" s="6">
        <f ca="1">IF(ValoresIntroducidos,IF(ROW()-ROW(Amortización[[#Headers],[intereses]])=1,-IPMT(TasaDeIntereses/12,1,DuraciónDelPréstamo-ROWS($C$4:C148)+1,Amortización[[#This Row],[inicial
saldo]]),IFERROR(-IPMT(TasaDeIntereses/12,1,Amortización[[#This Row],[N.º
disponible]],D149),0)),0)</f>
        <v>603.39970044475615</v>
      </c>
      <c r="F148" s="6">
        <f ca="1">IFERROR(IF(AND(ValoresIntroducidos,Amortización[[#This Row],[pago
fecha]]&lt;&gt;""),-PPMT(TasaDeIntereses/12,1,DuraciónDelPréstamo-ROWS($C$4:C148)+1,Amortización[[#This Row],[inicial
saldo]]),""),0)</f>
        <v>2338.5440481792298</v>
      </c>
      <c r="G148" s="6">
        <f ca="1">IF(Amortización[[#This Row],[pago
fecha]]="",0,CantidadDelImpuestoDePropiedad)</f>
        <v>375</v>
      </c>
      <c r="H148" s="6">
        <f ca="1">IF(Amortización[[#This Row],[pago
fecha]]="",0,Amortización[[#This Row],[intereses]]+Amortización[[#This Row],[principal]]+Amortización[[#This Row],[propiedad
impuestos]])</f>
        <v>3316.9437486239858</v>
      </c>
      <c r="I148" s="6">
        <f ca="1">IF(Amortización[[#This Row],[pago
fecha]]="",0,Amortización[[#This Row],[inicial
saldo]]-Amortización[[#This Row],[principal]])</f>
        <v>144815.92810674148</v>
      </c>
      <c r="J148" s="8">
        <f ca="1">IF(Amortización[[#This Row],[cierre
saldo]]&gt;0,ÚltimaFila-ROW(),0)</f>
        <v>55</v>
      </c>
    </row>
    <row r="149" spans="2:10" ht="15" customHeight="1" x14ac:dyDescent="0.25">
      <c r="B149" s="7">
        <f>ROWS($B$4:B149)</f>
        <v>146</v>
      </c>
      <c r="C149" s="9">
        <f ca="1">IF(ValoresIntroducidos,IF(Amortización[[#This Row],[N.º]]&lt;=DuraciónDelPréstamo,IF(ROW()-ROW(Amortización[[#Headers],[pago
fecha]])=1,InicioDelPréstamo,IF(I148&gt;0,EDATE(C148,1),"")),""),"")</f>
        <v>49328</v>
      </c>
      <c r="D149" s="6">
        <f ca="1">IF(ROW()-ROW(Amortización[[#Headers],[inicial
saldo]])=1,CantidadPréstamo,IF(Amortización[[#This Row],[pago
fecha]]="",0,INDEX(Amortización[], ROW()-4,8)))</f>
        <v>144815.92810674148</v>
      </c>
      <c r="E149" s="6">
        <f ca="1">IF(ValoresIntroducidos,IF(ROW()-ROW(Amortización[[#Headers],[intereses]])=1,-IPMT(TasaDeIntereses/12,1,DuraciónDelPréstamo-ROWS($C$4:C149)+1,Amortización[[#This Row],[inicial
saldo]]),IFERROR(-IPMT(TasaDeIntereses/12,1,Amortización[[#This Row],[N.º
disponible]],D150),0)),0)</f>
        <v>593.61516718761743</v>
      </c>
      <c r="F149" s="6">
        <f ca="1">IFERROR(IF(AND(ValoresIntroducidos,Amortización[[#This Row],[pago
fecha]]&lt;&gt;""),-PPMT(TasaDeIntereses/12,1,DuraciónDelPréstamo-ROWS($C$4:C149)+1,Amortización[[#This Row],[inicial
saldo]]),""),0)</f>
        <v>2348.2879817133103</v>
      </c>
      <c r="G149" s="6">
        <f ca="1">IF(Amortización[[#This Row],[pago
fecha]]="",0,CantidadDelImpuestoDePropiedad)</f>
        <v>375</v>
      </c>
      <c r="H149" s="6">
        <f ca="1">IF(Amortización[[#This Row],[pago
fecha]]="",0,Amortización[[#This Row],[intereses]]+Amortización[[#This Row],[principal]]+Amortización[[#This Row],[propiedad
impuestos]])</f>
        <v>3316.9031489009276</v>
      </c>
      <c r="I149" s="6">
        <f ca="1">IF(Amortización[[#This Row],[pago
fecha]]="",0,Amortización[[#This Row],[inicial
saldo]]-Amortización[[#This Row],[principal]])</f>
        <v>142467.64012502818</v>
      </c>
      <c r="J149" s="8">
        <f ca="1">IF(Amortización[[#This Row],[cierre
saldo]]&gt;0,ÚltimaFila-ROW(),0)</f>
        <v>54</v>
      </c>
    </row>
    <row r="150" spans="2:10" ht="15" customHeight="1" x14ac:dyDescent="0.25">
      <c r="B150" s="7">
        <f>ROWS($B$4:B150)</f>
        <v>147</v>
      </c>
      <c r="C150" s="9">
        <f ca="1">IF(ValoresIntroducidos,IF(Amortización[[#This Row],[N.º]]&lt;=DuraciónDelPréstamo,IF(ROW()-ROW(Amortización[[#Headers],[pago
fecha]])=1,InicioDelPréstamo,IF(I149&gt;0,EDATE(C149,1),"")),""),"")</f>
        <v>49359</v>
      </c>
      <c r="D150" s="6">
        <f ca="1">IF(ROW()-ROW(Amortización[[#Headers],[inicial
saldo]])=1,CantidadPréstamo,IF(Amortización[[#This Row],[pago
fecha]]="",0,INDEX(Amortización[], ROW()-4,8)))</f>
        <v>142467.64012502818</v>
      </c>
      <c r="E150" s="6">
        <f ca="1">IF(ValoresIntroducidos,IF(ROW()-ROW(Amortización[[#Headers],[intereses]])=1,-IPMT(TasaDeIntereses/12,1,DuraciónDelPréstamo-ROWS($C$4:C150)+1,Amortización[[#This Row],[inicial
saldo]]),IFERROR(-IPMT(TasaDeIntereses/12,1,Amortización[[#This Row],[N.º
disponible]],D151),0)),0)</f>
        <v>583.78986504190721</v>
      </c>
      <c r="F150" s="6">
        <f ca="1">IFERROR(IF(AND(ValoresIntroducidos,Amortización[[#This Row],[pago
fecha]]&lt;&gt;""),-PPMT(TasaDeIntereses/12,1,DuraciónDelPréstamo-ROWS($C$4:C150)+1,Amortización[[#This Row],[inicial
saldo]]),""),0)</f>
        <v>2358.0725149704494</v>
      </c>
      <c r="G150" s="6">
        <f ca="1">IF(Amortización[[#This Row],[pago
fecha]]="",0,CantidadDelImpuestoDePropiedad)</f>
        <v>375</v>
      </c>
      <c r="H150" s="6">
        <f ca="1">IF(Amortización[[#This Row],[pago
fecha]]="",0,Amortización[[#This Row],[intereses]]+Amortización[[#This Row],[principal]]+Amortización[[#This Row],[propiedad
impuestos]])</f>
        <v>3316.8623800123569</v>
      </c>
      <c r="I150" s="6">
        <f ca="1">IF(Amortización[[#This Row],[pago
fecha]]="",0,Amortización[[#This Row],[inicial
saldo]]-Amortización[[#This Row],[principal]])</f>
        <v>140109.56761005774</v>
      </c>
      <c r="J150" s="8">
        <f ca="1">IF(Amortización[[#This Row],[cierre
saldo]]&gt;0,ÚltimaFila-ROW(),0)</f>
        <v>53</v>
      </c>
    </row>
    <row r="151" spans="2:10" ht="15" customHeight="1" x14ac:dyDescent="0.25">
      <c r="B151" s="7">
        <f>ROWS($B$4:B151)</f>
        <v>148</v>
      </c>
      <c r="C151" s="9">
        <f ca="1">IF(ValoresIntroducidos,IF(Amortización[[#This Row],[N.º]]&lt;=DuraciónDelPréstamo,IF(ROW()-ROW(Amortización[[#Headers],[pago
fecha]])=1,InicioDelPréstamo,IF(I150&gt;0,EDATE(C150,1),"")),""),"")</f>
        <v>49387</v>
      </c>
      <c r="D151" s="6">
        <f ca="1">IF(ROW()-ROW(Amortización[[#Headers],[inicial
saldo]])=1,CantidadPréstamo,IF(Amortización[[#This Row],[pago
fecha]]="",0,INDEX(Amortización[], ROW()-4,8)))</f>
        <v>140109.56761005774</v>
      </c>
      <c r="E151" s="6">
        <f ca="1">IF(ValoresIntroducidos,IF(ROW()-ROW(Amortización[[#Headers],[intereses]])=1,-IPMT(TasaDeIntereses/12,1,DuraciónDelPréstamo-ROWS($C$4:C151)+1,Amortización[[#This Row],[inicial
saldo]]),IFERROR(-IPMT(TasaDeIntereses/12,1,Amortización[[#This Row],[N.º
disponible]],D152),0)),0)</f>
        <v>573.92362413725652</v>
      </c>
      <c r="F151" s="6">
        <f ca="1">IFERROR(IF(AND(ValoresIntroducidos,Amortización[[#This Row],[pago
fecha]]&lt;&gt;""),-PPMT(TasaDeIntereses/12,1,DuraciónDelPréstamo-ROWS($C$4:C151)+1,Amortización[[#This Row],[inicial
saldo]]),""),0)</f>
        <v>2367.8978171161593</v>
      </c>
      <c r="G151" s="6">
        <f ca="1">IF(Amortización[[#This Row],[pago
fecha]]="",0,CantidadDelImpuestoDePropiedad)</f>
        <v>375</v>
      </c>
      <c r="H151" s="6">
        <f ca="1">IF(Amortización[[#This Row],[pago
fecha]]="",0,Amortización[[#This Row],[intereses]]+Amortización[[#This Row],[principal]]+Amortización[[#This Row],[propiedad
impuestos]])</f>
        <v>3316.8214412534157</v>
      </c>
      <c r="I151" s="6">
        <f ca="1">IF(Amortización[[#This Row],[pago
fecha]]="",0,Amortización[[#This Row],[inicial
saldo]]-Amortización[[#This Row],[principal]])</f>
        <v>137741.66979294157</v>
      </c>
      <c r="J151" s="8">
        <f ca="1">IF(Amortización[[#This Row],[cierre
saldo]]&gt;0,ÚltimaFila-ROW(),0)</f>
        <v>52</v>
      </c>
    </row>
    <row r="152" spans="2:10" ht="15" customHeight="1" x14ac:dyDescent="0.25">
      <c r="B152" s="7">
        <f>ROWS($B$4:B152)</f>
        <v>149</v>
      </c>
      <c r="C152" s="9">
        <f ca="1">IF(ValoresIntroducidos,IF(Amortización[[#This Row],[N.º]]&lt;=DuraciónDelPréstamo,IF(ROW()-ROW(Amortización[[#Headers],[pago
fecha]])=1,InicioDelPréstamo,IF(I151&gt;0,EDATE(C151,1),"")),""),"")</f>
        <v>49418</v>
      </c>
      <c r="D152" s="6">
        <f ca="1">IF(ROW()-ROW(Amortización[[#Headers],[inicial
saldo]])=1,CantidadPréstamo,IF(Amortización[[#This Row],[pago
fecha]]="",0,INDEX(Amortización[], ROW()-4,8)))</f>
        <v>137741.66979294157</v>
      </c>
      <c r="E152" s="6">
        <f ca="1">IF(ValoresIntroducidos,IF(ROW()-ROW(Amortización[[#Headers],[intereses]])=1,-IPMT(TasaDeIntereses/12,1,DuraciónDelPréstamo-ROWS($C$4:C152)+1,Amortización[[#This Row],[inicial
saldo]]),IFERROR(-IPMT(TasaDeIntereses/12,1,Amortización[[#This Row],[N.º
disponible]],D153),0)),0)</f>
        <v>564.0162738955031</v>
      </c>
      <c r="F152" s="6">
        <f ca="1">IFERROR(IF(AND(ValoresIntroducidos,Amortización[[#This Row],[pago
fecha]]&lt;&gt;""),-PPMT(TasaDeIntereses/12,1,DuraciónDelPréstamo-ROWS($C$4:C152)+1,Amortización[[#This Row],[inicial
saldo]]),""),0)</f>
        <v>2377.7640580208099</v>
      </c>
      <c r="G152" s="6">
        <f ca="1">IF(Amortización[[#This Row],[pago
fecha]]="",0,CantidadDelImpuestoDePropiedad)</f>
        <v>375</v>
      </c>
      <c r="H152" s="6">
        <f ca="1">IF(Amortización[[#This Row],[pago
fecha]]="",0,Amortización[[#This Row],[intereses]]+Amortización[[#This Row],[principal]]+Amortización[[#This Row],[propiedad
impuestos]])</f>
        <v>3316.7803319163131</v>
      </c>
      <c r="I152" s="6">
        <f ca="1">IF(Amortización[[#This Row],[pago
fecha]]="",0,Amortización[[#This Row],[inicial
saldo]]-Amortización[[#This Row],[principal]])</f>
        <v>135363.90573492076</v>
      </c>
      <c r="J152" s="8">
        <f ca="1">IF(Amortización[[#This Row],[cierre
saldo]]&gt;0,ÚltimaFila-ROW(),0)</f>
        <v>51</v>
      </c>
    </row>
    <row r="153" spans="2:10" ht="15" customHeight="1" x14ac:dyDescent="0.25">
      <c r="B153" s="7">
        <f>ROWS($B$4:B153)</f>
        <v>150</v>
      </c>
      <c r="C153" s="9">
        <f ca="1">IF(ValoresIntroducidos,IF(Amortización[[#This Row],[N.º]]&lt;=DuraciónDelPréstamo,IF(ROW()-ROW(Amortización[[#Headers],[pago
fecha]])=1,InicioDelPréstamo,IF(I152&gt;0,EDATE(C152,1),"")),""),"")</f>
        <v>49448</v>
      </c>
      <c r="D153" s="6">
        <f ca="1">IF(ROW()-ROW(Amortización[[#Headers],[inicial
saldo]])=1,CantidadPréstamo,IF(Amortización[[#This Row],[pago
fecha]]="",0,INDEX(Amortización[], ROW()-4,8)))</f>
        <v>135363.90573492076</v>
      </c>
      <c r="E153" s="6">
        <f ca="1">IF(ValoresIntroducidos,IF(ROW()-ROW(Amortización[[#Headers],[intereses]])=1,-IPMT(TasaDeIntereses/12,1,DuraciónDelPréstamo-ROWS($C$4:C153)+1,Amortización[[#This Row],[inicial
saldo]]),IFERROR(-IPMT(TasaDeIntereses/12,1,Amortización[[#This Row],[N.º
disponible]],D154),0)),0)</f>
        <v>554.06764302774241</v>
      </c>
      <c r="F153" s="6">
        <f ca="1">IFERROR(IF(AND(ValoresIntroducidos,Amortización[[#This Row],[pago
fecha]]&lt;&gt;""),-PPMT(TasaDeIntereses/12,1,DuraciónDelPréstamo-ROWS($C$4:C153)+1,Amortización[[#This Row],[inicial
saldo]]),""),0)</f>
        <v>2387.6714082625635</v>
      </c>
      <c r="G153" s="6">
        <f ca="1">IF(Amortización[[#This Row],[pago
fecha]]="",0,CantidadDelImpuestoDePropiedad)</f>
        <v>375</v>
      </c>
      <c r="H153" s="6">
        <f ca="1">IF(Amortización[[#This Row],[pago
fecha]]="",0,Amortización[[#This Row],[intereses]]+Amortización[[#This Row],[principal]]+Amortización[[#This Row],[propiedad
impuestos]])</f>
        <v>3316.7390512903057</v>
      </c>
      <c r="I153" s="6">
        <f ca="1">IF(Amortización[[#This Row],[pago
fecha]]="",0,Amortización[[#This Row],[inicial
saldo]]-Amortización[[#This Row],[principal]])</f>
        <v>132976.23432665819</v>
      </c>
      <c r="J153" s="8">
        <f ca="1">IF(Amortización[[#This Row],[cierre
saldo]]&gt;0,ÚltimaFila-ROW(),0)</f>
        <v>50</v>
      </c>
    </row>
    <row r="154" spans="2:10" ht="15" customHeight="1" x14ac:dyDescent="0.25">
      <c r="B154" s="7">
        <f>ROWS($B$4:B154)</f>
        <v>151</v>
      </c>
      <c r="C154" s="9">
        <f ca="1">IF(ValoresIntroducidos,IF(Amortización[[#This Row],[N.º]]&lt;=DuraciónDelPréstamo,IF(ROW()-ROW(Amortización[[#Headers],[pago
fecha]])=1,InicioDelPréstamo,IF(I153&gt;0,EDATE(C153,1),"")),""),"")</f>
        <v>49479</v>
      </c>
      <c r="D154" s="6">
        <f ca="1">IF(ROW()-ROW(Amortización[[#Headers],[inicial
saldo]])=1,CantidadPréstamo,IF(Amortización[[#This Row],[pago
fecha]]="",0,INDEX(Amortización[], ROW()-4,8)))</f>
        <v>132976.23432665819</v>
      </c>
      <c r="E154" s="6">
        <f ca="1">IF(ValoresIntroducidos,IF(ROW()-ROW(Amortización[[#Headers],[intereses]])=1,-IPMT(TasaDeIntereses/12,1,DuraciónDelPréstamo-ROWS($C$4:C154)+1,Amortización[[#This Row],[inicial
saldo]]),IFERROR(-IPMT(TasaDeIntereses/12,1,Amortización[[#This Row],[N.º
disponible]],D155),0)),0)</f>
        <v>544.07755953136598</v>
      </c>
      <c r="F154" s="6">
        <f ca="1">IFERROR(IF(AND(ValoresIntroducidos,Amortización[[#This Row],[pago
fecha]]&lt;&gt;""),-PPMT(TasaDeIntereses/12,1,DuraciónDelPréstamo-ROWS($C$4:C154)+1,Amortización[[#This Row],[inicial
saldo]]),""),0)</f>
        <v>2397.6200391303232</v>
      </c>
      <c r="G154" s="6">
        <f ca="1">IF(Amortización[[#This Row],[pago
fecha]]="",0,CantidadDelImpuestoDePropiedad)</f>
        <v>375</v>
      </c>
      <c r="H154" s="6">
        <f ca="1">IF(Amortización[[#This Row],[pago
fecha]]="",0,Amortización[[#This Row],[intereses]]+Amortización[[#This Row],[principal]]+Amortización[[#This Row],[propiedad
impuestos]])</f>
        <v>3316.697598661689</v>
      </c>
      <c r="I154" s="6">
        <f ca="1">IF(Amortización[[#This Row],[pago
fecha]]="",0,Amortización[[#This Row],[inicial
saldo]]-Amortización[[#This Row],[principal]])</f>
        <v>130578.61428752786</v>
      </c>
      <c r="J154" s="8">
        <f ca="1">IF(Amortización[[#This Row],[cierre
saldo]]&gt;0,ÚltimaFila-ROW(),0)</f>
        <v>49</v>
      </c>
    </row>
    <row r="155" spans="2:10" ht="15" customHeight="1" x14ac:dyDescent="0.25">
      <c r="B155" s="7">
        <f>ROWS($B$4:B155)</f>
        <v>152</v>
      </c>
      <c r="C155" s="9">
        <f ca="1">IF(ValoresIntroducidos,IF(Amortización[[#This Row],[N.º]]&lt;=DuraciónDelPréstamo,IF(ROW()-ROW(Amortización[[#Headers],[pago
fecha]])=1,InicioDelPréstamo,IF(I154&gt;0,EDATE(C154,1),"")),""),"")</f>
        <v>49509</v>
      </c>
      <c r="D155" s="6">
        <f ca="1">IF(ROW()-ROW(Amortización[[#Headers],[inicial
saldo]])=1,CantidadPréstamo,IF(Amortización[[#This Row],[pago
fecha]]="",0,INDEX(Amortización[], ROW()-4,8)))</f>
        <v>130578.61428752786</v>
      </c>
      <c r="E155" s="6">
        <f ca="1">IF(ValoresIntroducidos,IF(ROW()-ROW(Amortización[[#Headers],[intereses]])=1,-IPMT(TasaDeIntereses/12,1,DuraciónDelPréstamo-ROWS($C$4:C155)+1,Amortización[[#This Row],[inicial
saldo]]),IFERROR(-IPMT(TasaDeIntereses/12,1,Amortización[[#This Row],[N.º
disponible]],D156),0)),0)</f>
        <v>534.04585068708809</v>
      </c>
      <c r="F155" s="6">
        <f ca="1">IFERROR(IF(AND(ValoresIntroducidos,Amortización[[#This Row],[pago
fecha]]&lt;&gt;""),-PPMT(TasaDeIntereses/12,1,DuraciónDelPréstamo-ROWS($C$4:C155)+1,Amortización[[#This Row],[inicial
saldo]]),""),0)</f>
        <v>2407.6101226267001</v>
      </c>
      <c r="G155" s="6">
        <f ca="1">IF(Amortización[[#This Row],[pago
fecha]]="",0,CantidadDelImpuestoDePropiedad)</f>
        <v>375</v>
      </c>
      <c r="H155" s="6">
        <f ca="1">IF(Amortización[[#This Row],[pago
fecha]]="",0,Amortización[[#This Row],[intereses]]+Amortización[[#This Row],[principal]]+Amortización[[#This Row],[propiedad
impuestos]])</f>
        <v>3316.6559733137883</v>
      </c>
      <c r="I155" s="6">
        <f ca="1">IF(Amortización[[#This Row],[pago
fecha]]="",0,Amortización[[#This Row],[inicial
saldo]]-Amortización[[#This Row],[principal]])</f>
        <v>128171.00416490115</v>
      </c>
      <c r="J155" s="8">
        <f ca="1">IF(Amortización[[#This Row],[cierre
saldo]]&gt;0,ÚltimaFila-ROW(),0)</f>
        <v>48</v>
      </c>
    </row>
    <row r="156" spans="2:10" ht="15" customHeight="1" x14ac:dyDescent="0.25">
      <c r="B156" s="7">
        <f>ROWS($B$4:B156)</f>
        <v>153</v>
      </c>
      <c r="C156" s="9">
        <f ca="1">IF(ValoresIntroducidos,IF(Amortización[[#This Row],[N.º]]&lt;=DuraciónDelPréstamo,IF(ROW()-ROW(Amortización[[#Headers],[pago
fecha]])=1,InicioDelPréstamo,IF(I155&gt;0,EDATE(C155,1),"")),""),"")</f>
        <v>49540</v>
      </c>
      <c r="D156" s="6">
        <f ca="1">IF(ROW()-ROW(Amortización[[#Headers],[inicial
saldo]])=1,CantidadPréstamo,IF(Amortización[[#This Row],[pago
fecha]]="",0,INDEX(Amortización[], ROW()-4,8)))</f>
        <v>128171.00416490115</v>
      </c>
      <c r="E156" s="6">
        <f ca="1">IF(ValoresIntroducidos,IF(ROW()-ROW(Amortización[[#Headers],[intereses]])=1,-IPMT(TasaDeIntereses/12,1,DuraciónDelPréstamo-ROWS($C$4:C156)+1,Amortización[[#This Row],[inicial
saldo]]),IFERROR(-IPMT(TasaDeIntereses/12,1,Amortización[[#This Row],[N.º
disponible]],D157),0)),0)</f>
        <v>523.97234305595919</v>
      </c>
      <c r="F156" s="6">
        <f ca="1">IFERROR(IF(AND(ValoresIntroducidos,Amortización[[#This Row],[pago
fecha]]&lt;&gt;""),-PPMT(TasaDeIntereses/12,1,DuraciónDelPréstamo-ROWS($C$4:C156)+1,Amortización[[#This Row],[inicial
saldo]]),""),0)</f>
        <v>2417.6418314709781</v>
      </c>
      <c r="G156" s="6">
        <f ca="1">IF(Amortización[[#This Row],[pago
fecha]]="",0,CantidadDelImpuestoDePropiedad)</f>
        <v>375</v>
      </c>
      <c r="H156" s="6">
        <f ca="1">IF(Amortización[[#This Row],[pago
fecha]]="",0,Amortización[[#This Row],[intereses]]+Amortización[[#This Row],[principal]]+Amortización[[#This Row],[propiedad
impuestos]])</f>
        <v>3316.6141745269374</v>
      </c>
      <c r="I156" s="6">
        <f ca="1">IF(Amortización[[#This Row],[pago
fecha]]="",0,Amortización[[#This Row],[inicial
saldo]]-Amortización[[#This Row],[principal]])</f>
        <v>125753.36233343018</v>
      </c>
      <c r="J156" s="8">
        <f ca="1">IF(Amortización[[#This Row],[cierre
saldo]]&gt;0,ÚltimaFila-ROW(),0)</f>
        <v>47</v>
      </c>
    </row>
    <row r="157" spans="2:10" ht="15" customHeight="1" x14ac:dyDescent="0.25">
      <c r="B157" s="7">
        <f>ROWS($B$4:B157)</f>
        <v>154</v>
      </c>
      <c r="C157" s="9">
        <f ca="1">IF(ValoresIntroducidos,IF(Amortización[[#This Row],[N.º]]&lt;=DuraciónDelPréstamo,IF(ROW()-ROW(Amortización[[#Headers],[pago
fecha]])=1,InicioDelPréstamo,IF(I156&gt;0,EDATE(C156,1),"")),""),"")</f>
        <v>49571</v>
      </c>
      <c r="D157" s="6">
        <f ca="1">IF(ROW()-ROW(Amortización[[#Headers],[inicial
saldo]])=1,CantidadPréstamo,IF(Amortización[[#This Row],[pago
fecha]]="",0,INDEX(Amortización[], ROW()-4,8)))</f>
        <v>125753.36233343018</v>
      </c>
      <c r="E157" s="6">
        <f ca="1">IF(ValoresIntroducidos,IF(ROW()-ROW(Amortización[[#Headers],[intereses]])=1,-IPMT(TasaDeIntereses/12,1,DuraciónDelPréstamo-ROWS($C$4:C157)+1,Amortización[[#This Row],[inicial
saldo]]),IFERROR(-IPMT(TasaDeIntereses/12,1,Amortización[[#This Row],[N.º
disponible]],D158),0)),0)</f>
        <v>513.85686247636693</v>
      </c>
      <c r="F157" s="6">
        <f ca="1">IFERROR(IF(AND(ValoresIntroducidos,Amortización[[#This Row],[pago
fecha]]&lt;&gt;""),-PPMT(TasaDeIntereses/12,1,DuraciónDelPréstamo-ROWS($C$4:C157)+1,Amortización[[#This Row],[inicial
saldo]]),""),0)</f>
        <v>2427.715339102107</v>
      </c>
      <c r="G157" s="6">
        <f ca="1">IF(Amortización[[#This Row],[pago
fecha]]="",0,CantidadDelImpuestoDePropiedad)</f>
        <v>375</v>
      </c>
      <c r="H157" s="6">
        <f ca="1">IF(Amortización[[#This Row],[pago
fecha]]="",0,Amortización[[#This Row],[intereses]]+Amortización[[#This Row],[principal]]+Amortización[[#This Row],[propiedad
impuestos]])</f>
        <v>3316.5722015784741</v>
      </c>
      <c r="I157" s="6">
        <f ca="1">IF(Amortización[[#This Row],[pago
fecha]]="",0,Amortización[[#This Row],[inicial
saldo]]-Amortización[[#This Row],[principal]])</f>
        <v>123325.64699432807</v>
      </c>
      <c r="J157" s="8">
        <f ca="1">IF(Amortización[[#This Row],[cierre
saldo]]&gt;0,ÚltimaFila-ROW(),0)</f>
        <v>46</v>
      </c>
    </row>
    <row r="158" spans="2:10" ht="15" customHeight="1" x14ac:dyDescent="0.25">
      <c r="B158" s="7">
        <f>ROWS($B$4:B158)</f>
        <v>155</v>
      </c>
      <c r="C158" s="9">
        <f ca="1">IF(ValoresIntroducidos,IF(Amortización[[#This Row],[N.º]]&lt;=DuraciónDelPréstamo,IF(ROW()-ROW(Amortización[[#Headers],[pago
fecha]])=1,InicioDelPréstamo,IF(I157&gt;0,EDATE(C157,1),"")),""),"")</f>
        <v>49601</v>
      </c>
      <c r="D158" s="6">
        <f ca="1">IF(ROW()-ROW(Amortización[[#Headers],[inicial
saldo]])=1,CantidadPréstamo,IF(Amortización[[#This Row],[pago
fecha]]="",0,INDEX(Amortización[], ROW()-4,8)))</f>
        <v>123325.64699432807</v>
      </c>
      <c r="E158" s="6">
        <f ca="1">IF(ValoresIntroducidos,IF(ROW()-ROW(Amortización[[#Headers],[intereses]])=1,-IPMT(TasaDeIntereses/12,1,DuraciónDelPréstamo-ROWS($C$4:C158)+1,Amortización[[#This Row],[inicial
saldo]]),IFERROR(-IPMT(TasaDeIntereses/12,1,Amortización[[#This Row],[N.º
disponible]],D159),0)),0)</f>
        <v>503.69923406102657</v>
      </c>
      <c r="F158" s="6">
        <f ca="1">IFERROR(IF(AND(ValoresIntroducidos,Amortización[[#This Row],[pago
fecha]]&lt;&gt;""),-PPMT(TasaDeIntereses/12,1,DuraciónDelPréstamo-ROWS($C$4:C158)+1,Amortización[[#This Row],[inicial
saldo]]),""),0)</f>
        <v>2437.8308196816993</v>
      </c>
      <c r="G158" s="6">
        <f ca="1">IF(Amortización[[#This Row],[pago
fecha]]="",0,CantidadDelImpuestoDePropiedad)</f>
        <v>375</v>
      </c>
      <c r="H158" s="6">
        <f ca="1">IF(Amortización[[#This Row],[pago
fecha]]="",0,Amortización[[#This Row],[intereses]]+Amortización[[#This Row],[principal]]+Amortización[[#This Row],[propiedad
impuestos]])</f>
        <v>3316.5300537427256</v>
      </c>
      <c r="I158" s="6">
        <f ca="1">IF(Amortización[[#This Row],[pago
fecha]]="",0,Amortización[[#This Row],[inicial
saldo]]-Amortización[[#This Row],[principal]])</f>
        <v>120887.81617464637</v>
      </c>
      <c r="J158" s="8">
        <f ca="1">IF(Amortización[[#This Row],[cierre
saldo]]&gt;0,ÚltimaFila-ROW(),0)</f>
        <v>45</v>
      </c>
    </row>
    <row r="159" spans="2:10" ht="15" customHeight="1" x14ac:dyDescent="0.25">
      <c r="B159" s="7">
        <f>ROWS($B$4:B159)</f>
        <v>156</v>
      </c>
      <c r="C159" s="9">
        <f ca="1">IF(ValoresIntroducidos,IF(Amortización[[#This Row],[N.º]]&lt;=DuraciónDelPréstamo,IF(ROW()-ROW(Amortización[[#Headers],[pago
fecha]])=1,InicioDelPréstamo,IF(I158&gt;0,EDATE(C158,1),"")),""),"")</f>
        <v>49632</v>
      </c>
      <c r="D159" s="6">
        <f ca="1">IF(ROW()-ROW(Amortización[[#Headers],[inicial
saldo]])=1,CantidadPréstamo,IF(Amortización[[#This Row],[pago
fecha]]="",0,INDEX(Amortización[], ROW()-4,8)))</f>
        <v>120887.81617464637</v>
      </c>
      <c r="E159" s="6">
        <f ca="1">IF(ValoresIntroducidos,IF(ROW()-ROW(Amortización[[#Headers],[intereses]])=1,-IPMT(TasaDeIntereses/12,1,DuraciónDelPréstamo-ROWS($C$4:C159)+1,Amortización[[#This Row],[inicial
saldo]]),IFERROR(-IPMT(TasaDeIntereses/12,1,Amortización[[#This Row],[N.º
disponible]],D160),0)),0)</f>
        <v>493.49928219395559</v>
      </c>
      <c r="F159" s="6">
        <f ca="1">IFERROR(IF(AND(ValoresIntroducidos,Amortización[[#This Row],[pago
fecha]]&lt;&gt;""),-PPMT(TasaDeIntereses/12,1,DuraciónDelPréstamo-ROWS($C$4:C159)+1,Amortización[[#This Row],[inicial
saldo]]),""),0)</f>
        <v>2447.9884480970395</v>
      </c>
      <c r="G159" s="6">
        <f ca="1">IF(Amortización[[#This Row],[pago
fecha]]="",0,CantidadDelImpuestoDePropiedad)</f>
        <v>375</v>
      </c>
      <c r="H159" s="6">
        <f ca="1">IF(Amortización[[#This Row],[pago
fecha]]="",0,Amortización[[#This Row],[intereses]]+Amortización[[#This Row],[principal]]+Amortización[[#This Row],[propiedad
impuestos]])</f>
        <v>3316.4877302909949</v>
      </c>
      <c r="I159" s="6">
        <f ca="1">IF(Amortización[[#This Row],[pago
fecha]]="",0,Amortización[[#This Row],[inicial
saldo]]-Amortización[[#This Row],[principal]])</f>
        <v>118439.82772654934</v>
      </c>
      <c r="J159" s="8">
        <f ca="1">IF(Amortización[[#This Row],[cierre
saldo]]&gt;0,ÚltimaFila-ROW(),0)</f>
        <v>44</v>
      </c>
    </row>
    <row r="160" spans="2:10" ht="15" customHeight="1" x14ac:dyDescent="0.25">
      <c r="B160" s="7">
        <f>ROWS($B$4:B160)</f>
        <v>157</v>
      </c>
      <c r="C160" s="9">
        <f ca="1">IF(ValoresIntroducidos,IF(Amortización[[#This Row],[N.º]]&lt;=DuraciónDelPréstamo,IF(ROW()-ROW(Amortización[[#Headers],[pago
fecha]])=1,InicioDelPréstamo,IF(I159&gt;0,EDATE(C159,1),"")),""),"")</f>
        <v>49662</v>
      </c>
      <c r="D160" s="6">
        <f ca="1">IF(ROW()-ROW(Amortización[[#Headers],[inicial
saldo]])=1,CantidadPréstamo,IF(Amortización[[#This Row],[pago
fecha]]="",0,INDEX(Amortización[], ROW()-4,8)))</f>
        <v>118439.82772654934</v>
      </c>
      <c r="E160" s="6">
        <f ca="1">IF(ValoresIntroducidos,IF(ROW()-ROW(Amortización[[#Headers],[intereses]])=1,-IPMT(TasaDeIntereses/12,1,DuraciónDelPréstamo-ROWS($C$4:C160)+1,Amortización[[#This Row],[inicial
saldo]]),IFERROR(-IPMT(TasaDeIntereses/12,1,Amortización[[#This Row],[N.º
disponible]],D161),0)),0)</f>
        <v>483.25683052743841</v>
      </c>
      <c r="F160" s="6">
        <f ca="1">IFERROR(IF(AND(ValoresIntroducidos,Amortización[[#This Row],[pago
fecha]]&lt;&gt;""),-PPMT(TasaDeIntereses/12,1,DuraciónDelPréstamo-ROWS($C$4:C160)+1,Amortización[[#This Row],[inicial
saldo]]),""),0)</f>
        <v>2458.1883999641104</v>
      </c>
      <c r="G160" s="6">
        <f ca="1">IF(Amortización[[#This Row],[pago
fecha]]="",0,CantidadDelImpuestoDePropiedad)</f>
        <v>375</v>
      </c>
      <c r="H160" s="6">
        <f ca="1">IF(Amortización[[#This Row],[pago
fecha]]="",0,Amortización[[#This Row],[intereses]]+Amortización[[#This Row],[principal]]+Amortización[[#This Row],[propiedad
impuestos]])</f>
        <v>3316.445230491549</v>
      </c>
      <c r="I160" s="6">
        <f ca="1">IF(Amortización[[#This Row],[pago
fecha]]="",0,Amortización[[#This Row],[inicial
saldo]]-Amortización[[#This Row],[principal]])</f>
        <v>115981.63932658522</v>
      </c>
      <c r="J160" s="8">
        <f ca="1">IF(Amortización[[#This Row],[cierre
saldo]]&gt;0,ÚltimaFila-ROW(),0)</f>
        <v>43</v>
      </c>
    </row>
    <row r="161" spans="2:10" ht="15" customHeight="1" x14ac:dyDescent="0.25">
      <c r="B161" s="7">
        <f>ROWS($B$4:B161)</f>
        <v>158</v>
      </c>
      <c r="C161" s="9">
        <f ca="1">IF(ValoresIntroducidos,IF(Amortización[[#This Row],[N.º]]&lt;=DuraciónDelPréstamo,IF(ROW()-ROW(Amortización[[#Headers],[pago
fecha]])=1,InicioDelPréstamo,IF(I160&gt;0,EDATE(C160,1),"")),""),"")</f>
        <v>49693</v>
      </c>
      <c r="D161" s="6">
        <f ca="1">IF(ROW()-ROW(Amortización[[#Headers],[inicial
saldo]])=1,CantidadPréstamo,IF(Amortización[[#This Row],[pago
fecha]]="",0,INDEX(Amortización[], ROW()-4,8)))</f>
        <v>115981.63932658522</v>
      </c>
      <c r="E161" s="6">
        <f ca="1">IF(ValoresIntroducidos,IF(ROW()-ROW(Amortización[[#Headers],[intereses]])=1,-IPMT(TasaDeIntereses/12,1,DuraciónDelPréstamo-ROWS($C$4:C161)+1,Amortización[[#This Row],[inicial
saldo]]),IFERROR(-IPMT(TasaDeIntereses/12,1,Amortización[[#This Row],[N.º
disponible]],D162),0)),0)</f>
        <v>472.97170197897748</v>
      </c>
      <c r="F161" s="6">
        <f ca="1">IFERROR(IF(AND(ValoresIntroducidos,Amortización[[#This Row],[pago
fecha]]&lt;&gt;""),-PPMT(TasaDeIntereses/12,1,DuraciónDelPréstamo-ROWS($C$4:C161)+1,Amortización[[#This Row],[inicial
saldo]]),""),0)</f>
        <v>2468.4308516306273</v>
      </c>
      <c r="G161" s="6">
        <f ca="1">IF(Amortización[[#This Row],[pago
fecha]]="",0,CantidadDelImpuestoDePropiedad)</f>
        <v>375</v>
      </c>
      <c r="H161" s="6">
        <f ca="1">IF(Amortización[[#This Row],[pago
fecha]]="",0,Amortización[[#This Row],[intereses]]+Amortización[[#This Row],[principal]]+Amortización[[#This Row],[propiedad
impuestos]])</f>
        <v>3316.4025536096046</v>
      </c>
      <c r="I161" s="6">
        <f ca="1">IF(Amortización[[#This Row],[pago
fecha]]="",0,Amortización[[#This Row],[inicial
saldo]]-Amortización[[#This Row],[principal]])</f>
        <v>113513.20847495459</v>
      </c>
      <c r="J161" s="8">
        <f ca="1">IF(Amortización[[#This Row],[cierre
saldo]]&gt;0,ÚltimaFila-ROW(),0)</f>
        <v>42</v>
      </c>
    </row>
    <row r="162" spans="2:10" ht="15" customHeight="1" x14ac:dyDescent="0.25">
      <c r="B162" s="7">
        <f>ROWS($B$4:B162)</f>
        <v>159</v>
      </c>
      <c r="C162" s="9">
        <f ca="1">IF(ValoresIntroducidos,IF(Amortización[[#This Row],[N.º]]&lt;=DuraciónDelPréstamo,IF(ROW()-ROW(Amortización[[#Headers],[pago
fecha]])=1,InicioDelPréstamo,IF(I161&gt;0,EDATE(C161,1),"")),""),"")</f>
        <v>49724</v>
      </c>
      <c r="D162" s="6">
        <f ca="1">IF(ROW()-ROW(Amortización[[#Headers],[inicial
saldo]])=1,CantidadPréstamo,IF(Amortización[[#This Row],[pago
fecha]]="",0,INDEX(Amortización[], ROW()-4,8)))</f>
        <v>113513.20847495459</v>
      </c>
      <c r="E162" s="6">
        <f ca="1">IF(ValoresIntroducidos,IF(ROW()-ROW(Amortización[[#Headers],[intereses]])=1,-IPMT(TasaDeIntereses/12,1,DuraciónDelPréstamo-ROWS($C$4:C162)+1,Amortización[[#This Row],[inicial
saldo]]),IFERROR(-IPMT(TasaDeIntereses/12,1,Amortización[[#This Row],[N.º
disponible]],D163),0)),0)</f>
        <v>462.64371872823125</v>
      </c>
      <c r="F162" s="6">
        <f ca="1">IFERROR(IF(AND(ValoresIntroducidos,Amortización[[#This Row],[pago
fecha]]&lt;&gt;""),-PPMT(TasaDeIntereses/12,1,DuraciónDelPréstamo-ROWS($C$4:C162)+1,Amortización[[#This Row],[inicial
saldo]]),""),0)</f>
        <v>2478.7159801790885</v>
      </c>
      <c r="G162" s="6">
        <f ca="1">IF(Amortización[[#This Row],[pago
fecha]]="",0,CantidadDelImpuestoDePropiedad)</f>
        <v>375</v>
      </c>
      <c r="H162" s="6">
        <f ca="1">IF(Amortización[[#This Row],[pago
fecha]]="",0,Amortización[[#This Row],[intereses]]+Amortización[[#This Row],[principal]]+Amortización[[#This Row],[propiedad
impuestos]])</f>
        <v>3316.3596989073199</v>
      </c>
      <c r="I162" s="6">
        <f ca="1">IF(Amortización[[#This Row],[pago
fecha]]="",0,Amortización[[#This Row],[inicial
saldo]]-Amortización[[#This Row],[principal]])</f>
        <v>111034.49249477551</v>
      </c>
      <c r="J162" s="8">
        <f ca="1">IF(Amortización[[#This Row],[cierre
saldo]]&gt;0,ÚltimaFila-ROW(),0)</f>
        <v>41</v>
      </c>
    </row>
    <row r="163" spans="2:10" ht="15" customHeight="1" x14ac:dyDescent="0.25">
      <c r="B163" s="7">
        <f>ROWS($B$4:B163)</f>
        <v>160</v>
      </c>
      <c r="C163" s="9">
        <f ca="1">IF(ValoresIntroducidos,IF(Amortización[[#This Row],[N.º]]&lt;=DuraciónDelPréstamo,IF(ROW()-ROW(Amortización[[#Headers],[pago
fecha]])=1,InicioDelPréstamo,IF(I162&gt;0,EDATE(C162,1),"")),""),"")</f>
        <v>49753</v>
      </c>
      <c r="D163" s="6">
        <f ca="1">IF(ROW()-ROW(Amortización[[#Headers],[inicial
saldo]])=1,CantidadPréstamo,IF(Amortización[[#This Row],[pago
fecha]]="",0,INDEX(Amortización[], ROW()-4,8)))</f>
        <v>111034.49249477551</v>
      </c>
      <c r="E163" s="6">
        <f ca="1">IF(ValoresIntroducidos,IF(ROW()-ROW(Amortización[[#Headers],[intereses]])=1,-IPMT(TasaDeIntereses/12,1,DuraciónDelPréstamo-ROWS($C$4:C163)+1,Amortización[[#This Row],[inicial
saldo]]),IFERROR(-IPMT(TasaDeIntereses/12,1,Amortización[[#This Row],[N.º
disponible]],D164),0)),0)</f>
        <v>452.27270221394025</v>
      </c>
      <c r="F163" s="6">
        <f ca="1">IFERROR(IF(AND(ValoresIntroducidos,Amortización[[#This Row],[pago
fecha]]&lt;&gt;""),-PPMT(TasaDeIntereses/12,1,DuraciónDelPréstamo-ROWS($C$4:C163)+1,Amortización[[#This Row],[inicial
saldo]]),""),0)</f>
        <v>2489.0439634298341</v>
      </c>
      <c r="G163" s="6">
        <f ca="1">IF(Amortización[[#This Row],[pago
fecha]]="",0,CantidadDelImpuestoDePropiedad)</f>
        <v>375</v>
      </c>
      <c r="H163" s="6">
        <f ca="1">IF(Amortización[[#This Row],[pago
fecha]]="",0,Amortización[[#This Row],[intereses]]+Amortización[[#This Row],[principal]]+Amortización[[#This Row],[propiedad
impuestos]])</f>
        <v>3316.3166656437743</v>
      </c>
      <c r="I163" s="6">
        <f ca="1">IF(Amortización[[#This Row],[pago
fecha]]="",0,Amortización[[#This Row],[inicial
saldo]]-Amortización[[#This Row],[principal]])</f>
        <v>108545.44853134567</v>
      </c>
      <c r="J163" s="8">
        <f ca="1">IF(Amortización[[#This Row],[cierre
saldo]]&gt;0,ÚltimaFila-ROW(),0)</f>
        <v>40</v>
      </c>
    </row>
    <row r="164" spans="2:10" ht="15" customHeight="1" x14ac:dyDescent="0.25">
      <c r="B164" s="7">
        <f>ROWS($B$4:B164)</f>
        <v>161</v>
      </c>
      <c r="C164" s="9">
        <f ca="1">IF(ValoresIntroducidos,IF(Amortización[[#This Row],[N.º]]&lt;=DuraciónDelPréstamo,IF(ROW()-ROW(Amortización[[#Headers],[pago
fecha]])=1,InicioDelPréstamo,IF(I163&gt;0,EDATE(C163,1),"")),""),"")</f>
        <v>49784</v>
      </c>
      <c r="D164" s="6">
        <f ca="1">IF(ROW()-ROW(Amortización[[#Headers],[inicial
saldo]])=1,CantidadPréstamo,IF(Amortización[[#This Row],[pago
fecha]]="",0,INDEX(Amortización[], ROW()-4,8)))</f>
        <v>108545.44853134567</v>
      </c>
      <c r="E164" s="6">
        <f ca="1">IF(ValoresIntroducidos,IF(ROW()-ROW(Amortización[[#Headers],[intereses]])=1,-IPMT(TasaDeIntereses/12,1,DuraciónDelPréstamo-ROWS($C$4:C164)+1,Amortización[[#This Row],[inicial
saldo]]),IFERROR(-IPMT(TasaDeIntereses/12,1,Amortización[[#This Row],[N.º
disponible]],D165),0)),0)</f>
        <v>441.85847313083974</v>
      </c>
      <c r="F164" s="6">
        <f ca="1">IFERROR(IF(AND(ValoresIntroducidos,Amortización[[#This Row],[pago
fecha]]&lt;&gt;""),-PPMT(TasaDeIntereses/12,1,DuraciónDelPréstamo-ROWS($C$4:C164)+1,Amortización[[#This Row],[inicial
saldo]]),""),0)</f>
        <v>2499.4149799441257</v>
      </c>
      <c r="G164" s="6">
        <f ca="1">IF(Amortización[[#This Row],[pago
fecha]]="",0,CantidadDelImpuestoDePropiedad)</f>
        <v>375</v>
      </c>
      <c r="H164" s="6">
        <f ca="1">IF(Amortización[[#This Row],[pago
fecha]]="",0,Amortización[[#This Row],[intereses]]+Amortización[[#This Row],[principal]]+Amortización[[#This Row],[propiedad
impuestos]])</f>
        <v>3316.2734530749653</v>
      </c>
      <c r="I164" s="6">
        <f ca="1">IF(Amortización[[#This Row],[pago
fecha]]="",0,Amortización[[#This Row],[inicial
saldo]]-Amortización[[#This Row],[principal]])</f>
        <v>106046.03355140155</v>
      </c>
      <c r="J164" s="8">
        <f ca="1">IF(Amortización[[#This Row],[cierre
saldo]]&gt;0,ÚltimaFila-ROW(),0)</f>
        <v>39</v>
      </c>
    </row>
    <row r="165" spans="2:10" ht="15" customHeight="1" x14ac:dyDescent="0.25">
      <c r="B165" s="7">
        <f>ROWS($B$4:B165)</f>
        <v>162</v>
      </c>
      <c r="C165" s="9">
        <f ca="1">IF(ValoresIntroducidos,IF(Amortización[[#This Row],[N.º]]&lt;=DuraciónDelPréstamo,IF(ROW()-ROW(Amortización[[#Headers],[pago
fecha]])=1,InicioDelPréstamo,IF(I164&gt;0,EDATE(C164,1),"")),""),"")</f>
        <v>49814</v>
      </c>
      <c r="D165" s="6">
        <f ca="1">IF(ROW()-ROW(Amortización[[#Headers],[inicial
saldo]])=1,CantidadPréstamo,IF(Amortización[[#This Row],[pago
fecha]]="",0,INDEX(Amortización[], ROW()-4,8)))</f>
        <v>106046.03355140155</v>
      </c>
      <c r="E165" s="6">
        <f ca="1">IF(ValoresIntroducidos,IF(ROW()-ROW(Amortización[[#Headers],[intereses]])=1,-IPMT(TasaDeIntereses/12,1,DuraciónDelPréstamo-ROWS($C$4:C165)+1,Amortización[[#This Row],[inicial
saldo]]),IFERROR(-IPMT(TasaDeIntereses/12,1,Amortización[[#This Row],[N.º
disponible]],D166),0)),0)</f>
        <v>431.40085142655965</v>
      </c>
      <c r="F165" s="6">
        <f ca="1">IFERROR(IF(AND(ValoresIntroducidos,Amortización[[#This Row],[pago
fecha]]&lt;&gt;""),-PPMT(TasaDeIntereses/12,1,DuraciónDelPréstamo-ROWS($C$4:C165)+1,Amortización[[#This Row],[inicial
saldo]]),""),0)</f>
        <v>2509.8292090272257</v>
      </c>
      <c r="G165" s="6">
        <f ca="1">IF(Amortización[[#This Row],[pago
fecha]]="",0,CantidadDelImpuestoDePropiedad)</f>
        <v>375</v>
      </c>
      <c r="H165" s="6">
        <f ca="1">IF(Amortización[[#This Row],[pago
fecha]]="",0,Amortización[[#This Row],[intereses]]+Amortización[[#This Row],[principal]]+Amortización[[#This Row],[propiedad
impuestos]])</f>
        <v>3316.2300604537854</v>
      </c>
      <c r="I165" s="6">
        <f ca="1">IF(Amortización[[#This Row],[pago
fecha]]="",0,Amortización[[#This Row],[inicial
saldo]]-Amortización[[#This Row],[principal]])</f>
        <v>103536.20434237432</v>
      </c>
      <c r="J165" s="8">
        <f ca="1">IF(Amortización[[#This Row],[cierre
saldo]]&gt;0,ÚltimaFila-ROW(),0)</f>
        <v>38</v>
      </c>
    </row>
    <row r="166" spans="2:10" ht="15" customHeight="1" x14ac:dyDescent="0.25">
      <c r="B166" s="7">
        <f>ROWS($B$4:B166)</f>
        <v>163</v>
      </c>
      <c r="C166" s="9">
        <f ca="1">IF(ValoresIntroducidos,IF(Amortización[[#This Row],[N.º]]&lt;=DuraciónDelPréstamo,IF(ROW()-ROW(Amortización[[#Headers],[pago
fecha]])=1,InicioDelPréstamo,IF(I165&gt;0,EDATE(C165,1),"")),""),"")</f>
        <v>49845</v>
      </c>
      <c r="D166" s="6">
        <f ca="1">IF(ROW()-ROW(Amortización[[#Headers],[inicial
saldo]])=1,CantidadPréstamo,IF(Amortización[[#This Row],[pago
fecha]]="",0,INDEX(Amortización[], ROW()-4,8)))</f>
        <v>103536.20434237432</v>
      </c>
      <c r="E166" s="6">
        <f ca="1">IF(ValoresIntroducidos,IF(ROW()-ROW(Amortización[[#Headers],[intereses]])=1,-IPMT(TasaDeIntereses/12,1,DuraciónDelPréstamo-ROWS($C$4:C166)+1,Amortización[[#This Row],[inicial
saldo]]),IFERROR(-IPMT(TasaDeIntereses/12,1,Amortización[[#This Row],[N.º
disponible]],D167),0)),0)</f>
        <v>420.89965629851167</v>
      </c>
      <c r="F166" s="6">
        <f ca="1">IFERROR(IF(AND(ValoresIntroducidos,Amortización[[#This Row],[pago
fecha]]&lt;&gt;""),-PPMT(TasaDeIntereses/12,1,DuraciónDelPréstamo-ROWS($C$4:C166)+1,Amortización[[#This Row],[inicial
saldo]]),""),0)</f>
        <v>2520.2868307315061</v>
      </c>
      <c r="G166" s="6">
        <f ca="1">IF(Amortización[[#This Row],[pago
fecha]]="",0,CantidadDelImpuestoDePropiedad)</f>
        <v>375</v>
      </c>
      <c r="H166" s="6">
        <f ca="1">IF(Amortización[[#This Row],[pago
fecha]]="",0,Amortización[[#This Row],[intereses]]+Amortización[[#This Row],[principal]]+Amortización[[#This Row],[propiedad
impuestos]])</f>
        <v>3316.1864870300178</v>
      </c>
      <c r="I166" s="6">
        <f ca="1">IF(Amortización[[#This Row],[pago
fecha]]="",0,Amortización[[#This Row],[inicial
saldo]]-Amortización[[#This Row],[principal]])</f>
        <v>101015.91751164281</v>
      </c>
      <c r="J166" s="8">
        <f ca="1">IF(Amortización[[#This Row],[cierre
saldo]]&gt;0,ÚltimaFila-ROW(),0)</f>
        <v>37</v>
      </c>
    </row>
    <row r="167" spans="2:10" ht="15" customHeight="1" x14ac:dyDescent="0.25">
      <c r="B167" s="7">
        <f>ROWS($B$4:B167)</f>
        <v>164</v>
      </c>
      <c r="C167" s="9">
        <f ca="1">IF(ValoresIntroducidos,IF(Amortización[[#This Row],[N.º]]&lt;=DuraciónDelPréstamo,IF(ROW()-ROW(Amortización[[#Headers],[pago
fecha]])=1,InicioDelPréstamo,IF(I166&gt;0,EDATE(C166,1),"")),""),"")</f>
        <v>49875</v>
      </c>
      <c r="D167" s="6">
        <f ca="1">IF(ROW()-ROW(Amortización[[#Headers],[inicial
saldo]])=1,CantidadPréstamo,IF(Amortización[[#This Row],[pago
fecha]]="",0,INDEX(Amortización[], ROW()-4,8)))</f>
        <v>101015.91751164281</v>
      </c>
      <c r="E167" s="6">
        <f ca="1">IF(ValoresIntroducidos,IF(ROW()-ROW(Amortización[[#Headers],[intereses]])=1,-IPMT(TasaDeIntereses/12,1,DuraciónDelPréstamo-ROWS($C$4:C167)+1,Amortización[[#This Row],[inicial
saldo]]),IFERROR(-IPMT(TasaDeIntereses/12,1,Amortización[[#This Row],[N.º
disponible]],D168),0)),0)</f>
        <v>410.35470619076364</v>
      </c>
      <c r="F167" s="6">
        <f ca="1">IFERROR(IF(AND(ValoresIntroducidos,Amortización[[#This Row],[pago
fecha]]&lt;&gt;""),-PPMT(TasaDeIntereses/12,1,DuraciónDelPréstamo-ROWS($C$4:C167)+1,Amortización[[#This Row],[inicial
saldo]]),""),0)</f>
        <v>2530.7880258595537</v>
      </c>
      <c r="G167" s="6">
        <f ca="1">IF(Amortización[[#This Row],[pago
fecha]]="",0,CantidadDelImpuestoDePropiedad)</f>
        <v>375</v>
      </c>
      <c r="H167" s="6">
        <f ca="1">IF(Amortización[[#This Row],[pago
fecha]]="",0,Amortización[[#This Row],[intereses]]+Amortización[[#This Row],[principal]]+Amortización[[#This Row],[propiedad
impuestos]])</f>
        <v>3316.1427320503171</v>
      </c>
      <c r="I167" s="6">
        <f ca="1">IF(Amortización[[#This Row],[pago
fecha]]="",0,Amortización[[#This Row],[inicial
saldo]]-Amortización[[#This Row],[principal]])</f>
        <v>98485.129485783254</v>
      </c>
      <c r="J167" s="8">
        <f ca="1">IF(Amortización[[#This Row],[cierre
saldo]]&gt;0,ÚltimaFila-ROW(),0)</f>
        <v>36</v>
      </c>
    </row>
    <row r="168" spans="2:10" ht="15" customHeight="1" x14ac:dyDescent="0.25">
      <c r="B168" s="7">
        <f>ROWS($B$4:B168)</f>
        <v>165</v>
      </c>
      <c r="C168" s="9">
        <f ca="1">IF(ValoresIntroducidos,IF(Amortización[[#This Row],[N.º]]&lt;=DuraciónDelPréstamo,IF(ROW()-ROW(Amortización[[#Headers],[pago
fecha]])=1,InicioDelPréstamo,IF(I167&gt;0,EDATE(C167,1),"")),""),"")</f>
        <v>49906</v>
      </c>
      <c r="D168" s="6">
        <f ca="1">IF(ROW()-ROW(Amortización[[#Headers],[inicial
saldo]])=1,CantidadPréstamo,IF(Amortización[[#This Row],[pago
fecha]]="",0,INDEX(Amortización[], ROW()-4,8)))</f>
        <v>98485.129485783254</v>
      </c>
      <c r="E168" s="6">
        <f ca="1">IF(ValoresIntroducidos,IF(ROW()-ROW(Amortización[[#Headers],[intereses]])=1,-IPMT(TasaDeIntereses/12,1,DuraciónDelPréstamo-ROWS($C$4:C168)+1,Amortización[[#This Row],[inicial
saldo]]),IFERROR(-IPMT(TasaDeIntereses/12,1,Amortización[[#This Row],[N.º
disponible]],D169),0)),0)</f>
        <v>399.7658187908998</v>
      </c>
      <c r="F168" s="6">
        <f ca="1">IFERROR(IF(AND(ValoresIntroducidos,Amortización[[#This Row],[pago
fecha]]&lt;&gt;""),-PPMT(TasaDeIntereses/12,1,DuraciónDelPréstamo-ROWS($C$4:C168)+1,Amortización[[#This Row],[inicial
saldo]]),""),0)</f>
        <v>2541.3329759673024</v>
      </c>
      <c r="G168" s="6">
        <f ca="1">IF(Amortización[[#This Row],[pago
fecha]]="",0,CantidadDelImpuestoDePropiedad)</f>
        <v>375</v>
      </c>
      <c r="H168" s="6">
        <f ca="1">IF(Amortización[[#This Row],[pago
fecha]]="",0,Amortización[[#This Row],[intereses]]+Amortización[[#This Row],[principal]]+Amortización[[#This Row],[propiedad
impuestos]])</f>
        <v>3316.0987947582021</v>
      </c>
      <c r="I168" s="6">
        <f ca="1">IF(Amortización[[#This Row],[pago
fecha]]="",0,Amortización[[#This Row],[inicial
saldo]]-Amortización[[#This Row],[principal]])</f>
        <v>95943.796509815948</v>
      </c>
      <c r="J168" s="8">
        <f ca="1">IF(Amortización[[#This Row],[cierre
saldo]]&gt;0,ÚltimaFila-ROW(),0)</f>
        <v>35</v>
      </c>
    </row>
    <row r="169" spans="2:10" ht="15" customHeight="1" x14ac:dyDescent="0.25">
      <c r="B169" s="7">
        <f>ROWS($B$4:B169)</f>
        <v>166</v>
      </c>
      <c r="C169" s="9">
        <f ca="1">IF(ValoresIntroducidos,IF(Amortización[[#This Row],[N.º]]&lt;=DuraciónDelPréstamo,IF(ROW()-ROW(Amortización[[#Headers],[pago
fecha]])=1,InicioDelPréstamo,IF(I168&gt;0,EDATE(C168,1),"")),""),"")</f>
        <v>49937</v>
      </c>
      <c r="D169" s="6">
        <f ca="1">IF(ROW()-ROW(Amortización[[#Headers],[inicial
saldo]])=1,CantidadPréstamo,IF(Amortización[[#This Row],[pago
fecha]]="",0,INDEX(Amortización[], ROW()-4,8)))</f>
        <v>95943.796509815948</v>
      </c>
      <c r="E169" s="6">
        <f ca="1">IF(ValoresIntroducidos,IF(ROW()-ROW(Amortización[[#Headers],[intereses]])=1,-IPMT(TasaDeIntereses/12,1,DuraciónDelPréstamo-ROWS($C$4:C169)+1,Amortización[[#This Row],[inicial
saldo]]),IFERROR(-IPMT(TasaDeIntereses/12,1,Amortización[[#This Row],[N.º
disponible]],D170),0)),0)</f>
        <v>389.13281102686989</v>
      </c>
      <c r="F169" s="6">
        <f ca="1">IFERROR(IF(AND(ValoresIntroducidos,Amortización[[#This Row],[pago
fecha]]&lt;&gt;""),-PPMT(TasaDeIntereses/12,1,DuraciónDelPréstamo-ROWS($C$4:C169)+1,Amortización[[#This Row],[inicial
saldo]]),""),0)</f>
        <v>2551.9218633671658</v>
      </c>
      <c r="G169" s="6">
        <f ca="1">IF(Amortización[[#This Row],[pago
fecha]]="",0,CantidadDelImpuestoDePropiedad)</f>
        <v>375</v>
      </c>
      <c r="H169" s="6">
        <f ca="1">IF(Amortización[[#This Row],[pago
fecha]]="",0,Amortización[[#This Row],[intereses]]+Amortización[[#This Row],[principal]]+Amortización[[#This Row],[propiedad
impuestos]])</f>
        <v>3316.0546743940358</v>
      </c>
      <c r="I169" s="6">
        <f ca="1">IF(Amortización[[#This Row],[pago
fecha]]="",0,Amortización[[#This Row],[inicial
saldo]]-Amortización[[#This Row],[principal]])</f>
        <v>93391.874646448778</v>
      </c>
      <c r="J169" s="8">
        <f ca="1">IF(Amortización[[#This Row],[cierre
saldo]]&gt;0,ÚltimaFila-ROW(),0)</f>
        <v>34</v>
      </c>
    </row>
    <row r="170" spans="2:10" ht="15" customHeight="1" x14ac:dyDescent="0.25">
      <c r="B170" s="7">
        <f>ROWS($B$4:B170)</f>
        <v>167</v>
      </c>
      <c r="C170" s="9">
        <f ca="1">IF(ValoresIntroducidos,IF(Amortización[[#This Row],[N.º]]&lt;=DuraciónDelPréstamo,IF(ROW()-ROW(Amortización[[#Headers],[pago
fecha]])=1,InicioDelPréstamo,IF(I169&gt;0,EDATE(C169,1),"")),""),"")</f>
        <v>49967</v>
      </c>
      <c r="D170" s="6">
        <f ca="1">IF(ROW()-ROW(Amortización[[#Headers],[inicial
saldo]])=1,CantidadPréstamo,IF(Amortización[[#This Row],[pago
fecha]]="",0,INDEX(Amortización[], ROW()-4,8)))</f>
        <v>93391.874646448778</v>
      </c>
      <c r="E170" s="6">
        <f ca="1">IF(ValoresIntroducidos,IF(ROW()-ROW(Amortización[[#Headers],[intereses]])=1,-IPMT(TasaDeIntereses/12,1,DuraciónDelPréstamo-ROWS($C$4:C170)+1,Amortización[[#This Row],[inicial
saldo]]),IFERROR(-IPMT(TasaDeIntereses/12,1,Amortización[[#This Row],[N.º
disponible]],D171),0)),0)</f>
        <v>378.45549906382325</v>
      </c>
      <c r="F170" s="6">
        <f ca="1">IFERROR(IF(AND(ValoresIntroducidos,Amortización[[#This Row],[pago
fecha]]&lt;&gt;""),-PPMT(TasaDeIntereses/12,1,DuraciónDelPréstamo-ROWS($C$4:C170)+1,Amortización[[#This Row],[inicial
saldo]]),""),0)</f>
        <v>2562.5548711311953</v>
      </c>
      <c r="G170" s="6">
        <f ca="1">IF(Amortización[[#This Row],[pago
fecha]]="",0,CantidadDelImpuestoDePropiedad)</f>
        <v>375</v>
      </c>
      <c r="H170" s="6">
        <f ca="1">IF(Amortización[[#This Row],[pago
fecha]]="",0,Amortización[[#This Row],[intereses]]+Amortización[[#This Row],[principal]]+Amortización[[#This Row],[propiedad
impuestos]])</f>
        <v>3316.0103701950184</v>
      </c>
      <c r="I170" s="6">
        <f ca="1">IF(Amortización[[#This Row],[pago
fecha]]="",0,Amortización[[#This Row],[inicial
saldo]]-Amortización[[#This Row],[principal]])</f>
        <v>90829.319775317577</v>
      </c>
      <c r="J170" s="8">
        <f ca="1">IF(Amortización[[#This Row],[cierre
saldo]]&gt;0,ÚltimaFila-ROW(),0)</f>
        <v>33</v>
      </c>
    </row>
    <row r="171" spans="2:10" ht="15" customHeight="1" x14ac:dyDescent="0.25">
      <c r="B171" s="7">
        <f>ROWS($B$4:B171)</f>
        <v>168</v>
      </c>
      <c r="C171" s="9">
        <f ca="1">IF(ValoresIntroducidos,IF(Amortización[[#This Row],[N.º]]&lt;=DuraciónDelPréstamo,IF(ROW()-ROW(Amortización[[#Headers],[pago
fecha]])=1,InicioDelPréstamo,IF(I170&gt;0,EDATE(C170,1),"")),""),"")</f>
        <v>49998</v>
      </c>
      <c r="D171" s="6">
        <f ca="1">IF(ROW()-ROW(Amortización[[#Headers],[inicial
saldo]])=1,CantidadPréstamo,IF(Amortización[[#This Row],[pago
fecha]]="",0,INDEX(Amortización[], ROW()-4,8)))</f>
        <v>90829.319775317577</v>
      </c>
      <c r="E171" s="6">
        <f ca="1">IF(ValoresIntroducidos,IF(ROW()-ROW(Amortización[[#Headers],[intereses]])=1,-IPMT(TasaDeIntereses/12,1,DuraciónDelPréstamo-ROWS($C$4:C171)+1,Amortización[[#This Row],[inicial
saldo]]),IFERROR(-IPMT(TasaDeIntereses/12,1,Amortización[[#This Row],[N.º
disponible]],D172),0)),0)</f>
        <v>367.7336983009306</v>
      </c>
      <c r="F171" s="6">
        <f ca="1">IFERROR(IF(AND(ValoresIntroducidos,Amortización[[#This Row],[pago
fecha]]&lt;&gt;""),-PPMT(TasaDeIntereses/12,1,DuraciónDelPréstamo-ROWS($C$4:C171)+1,Amortización[[#This Row],[inicial
saldo]]),""),0)</f>
        <v>2573.2321830942428</v>
      </c>
      <c r="G171" s="6">
        <f ca="1">IF(Amortización[[#This Row],[pago
fecha]]="",0,CantidadDelImpuestoDePropiedad)</f>
        <v>375</v>
      </c>
      <c r="H171" s="6">
        <f ca="1">IF(Amortización[[#This Row],[pago
fecha]]="",0,Amortización[[#This Row],[intereses]]+Amortización[[#This Row],[principal]]+Amortización[[#This Row],[propiedad
impuestos]])</f>
        <v>3315.9658813951733</v>
      </c>
      <c r="I171" s="6">
        <f ca="1">IF(Amortización[[#This Row],[pago
fecha]]="",0,Amortización[[#This Row],[inicial
saldo]]-Amortización[[#This Row],[principal]])</f>
        <v>88256.087592223339</v>
      </c>
      <c r="J171" s="8">
        <f ca="1">IF(Amortización[[#This Row],[cierre
saldo]]&gt;0,ÚltimaFila-ROW(),0)</f>
        <v>32</v>
      </c>
    </row>
    <row r="172" spans="2:10" ht="15" customHeight="1" x14ac:dyDescent="0.25">
      <c r="B172" s="7">
        <f>ROWS($B$4:B172)</f>
        <v>169</v>
      </c>
      <c r="C172" s="9">
        <f ca="1">IF(ValoresIntroducidos,IF(Amortización[[#This Row],[N.º]]&lt;=DuraciónDelPréstamo,IF(ROW()-ROW(Amortización[[#Headers],[pago
fecha]])=1,InicioDelPréstamo,IF(I171&gt;0,EDATE(C171,1),"")),""),"")</f>
        <v>50028</v>
      </c>
      <c r="D172" s="6">
        <f ca="1">IF(ROW()-ROW(Amortización[[#Headers],[inicial
saldo]])=1,CantidadPréstamo,IF(Amortización[[#This Row],[pago
fecha]]="",0,INDEX(Amortización[], ROW()-4,8)))</f>
        <v>88256.087592223339</v>
      </c>
      <c r="E172" s="6">
        <f ca="1">IF(ValoresIntroducidos,IF(ROW()-ROW(Amortización[[#Headers],[intereses]])=1,-IPMT(TasaDeIntereses/12,1,DuraciónDelPréstamo-ROWS($C$4:C172)+1,Amortización[[#This Row],[inicial
saldo]]),IFERROR(-IPMT(TasaDeIntereses/12,1,Amortización[[#This Row],[N.º
disponible]],D173),0)),0)</f>
        <v>356.96722336819249</v>
      </c>
      <c r="F172" s="6">
        <f ca="1">IFERROR(IF(AND(ValoresIntroducidos,Amortización[[#This Row],[pago
fecha]]&lt;&gt;""),-PPMT(TasaDeIntereses/12,1,DuraciónDelPréstamo-ROWS($C$4:C172)+1,Amortización[[#This Row],[inicial
saldo]]),""),0)</f>
        <v>2583.953983857135</v>
      </c>
      <c r="G172" s="6">
        <f ca="1">IF(Amortización[[#This Row],[pago
fecha]]="",0,CantidadDelImpuestoDePropiedad)</f>
        <v>375</v>
      </c>
      <c r="H172" s="6">
        <f ca="1">IF(Amortización[[#This Row],[pago
fecha]]="",0,Amortización[[#This Row],[intereses]]+Amortización[[#This Row],[principal]]+Amortización[[#This Row],[propiedad
impuestos]])</f>
        <v>3315.9212072253276</v>
      </c>
      <c r="I172" s="6">
        <f ca="1">IF(Amortización[[#This Row],[pago
fecha]]="",0,Amortización[[#This Row],[inicial
saldo]]-Amortización[[#This Row],[principal]])</f>
        <v>85672.133608366203</v>
      </c>
      <c r="J172" s="8">
        <f ca="1">IF(Amortización[[#This Row],[cierre
saldo]]&gt;0,ÚltimaFila-ROW(),0)</f>
        <v>31</v>
      </c>
    </row>
    <row r="173" spans="2:10" ht="15" customHeight="1" x14ac:dyDescent="0.25">
      <c r="B173" s="7">
        <f>ROWS($B$4:B173)</f>
        <v>170</v>
      </c>
      <c r="C173" s="9">
        <f ca="1">IF(ValoresIntroducidos,IF(Amortización[[#This Row],[N.º]]&lt;=DuraciónDelPréstamo,IF(ROW()-ROW(Amortización[[#Headers],[pago
fecha]])=1,InicioDelPréstamo,IF(I172&gt;0,EDATE(C172,1),"")),""),"")</f>
        <v>50059</v>
      </c>
      <c r="D173" s="6">
        <f ca="1">IF(ROW()-ROW(Amortización[[#Headers],[inicial
saldo]])=1,CantidadPréstamo,IF(Amortización[[#This Row],[pago
fecha]]="",0,INDEX(Amortización[], ROW()-4,8)))</f>
        <v>85672.133608366203</v>
      </c>
      <c r="E173" s="6">
        <f ca="1">IF(ValoresIntroducidos,IF(ROW()-ROW(Amortización[[#Headers],[intereses]])=1,-IPMT(TasaDeIntereses/12,1,DuraciónDelPréstamo-ROWS($C$4:C173)+1,Amortización[[#This Row],[inicial
saldo]]),IFERROR(-IPMT(TasaDeIntereses/12,1,Amortización[[#This Row],[N.º
disponible]],D174),0)),0)</f>
        <v>346.15588812323472</v>
      </c>
      <c r="F173" s="6">
        <f ca="1">IFERROR(IF(AND(ValoresIntroducidos,Amortización[[#This Row],[pago
fecha]]&lt;&gt;""),-PPMT(TasaDeIntereses/12,1,DuraciónDelPréstamo-ROWS($C$4:C173)+1,Amortización[[#This Row],[inicial
saldo]]),""),0)</f>
        <v>2594.7204587898723</v>
      </c>
      <c r="G173" s="6">
        <f ca="1">IF(Amortización[[#This Row],[pago
fecha]]="",0,CantidadDelImpuestoDePropiedad)</f>
        <v>375</v>
      </c>
      <c r="H173" s="6">
        <f ca="1">IF(Amortización[[#This Row],[pago
fecha]]="",0,Amortización[[#This Row],[intereses]]+Amortización[[#This Row],[principal]]+Amortización[[#This Row],[propiedad
impuestos]])</f>
        <v>3315.8763469131072</v>
      </c>
      <c r="I173" s="6">
        <f ca="1">IF(Amortización[[#This Row],[pago
fecha]]="",0,Amortización[[#This Row],[inicial
saldo]]-Amortización[[#This Row],[principal]])</f>
        <v>83077.413149576329</v>
      </c>
      <c r="J173" s="8">
        <f ca="1">IF(Amortización[[#This Row],[cierre
saldo]]&gt;0,ÚltimaFila-ROW(),0)</f>
        <v>30</v>
      </c>
    </row>
    <row r="174" spans="2:10" ht="15" customHeight="1" x14ac:dyDescent="0.25">
      <c r="B174" s="7">
        <f>ROWS($B$4:B174)</f>
        <v>171</v>
      </c>
      <c r="C174" s="9">
        <f ca="1">IF(ValoresIntroducidos,IF(Amortización[[#This Row],[N.º]]&lt;=DuraciónDelPréstamo,IF(ROW()-ROW(Amortización[[#Headers],[pago
fecha]])=1,InicioDelPréstamo,IF(I173&gt;0,EDATE(C173,1),"")),""),"")</f>
        <v>50090</v>
      </c>
      <c r="D174" s="6">
        <f ca="1">IF(ROW()-ROW(Amortización[[#Headers],[inicial
saldo]])=1,CantidadPréstamo,IF(Amortización[[#This Row],[pago
fecha]]="",0,INDEX(Amortización[], ROW()-4,8)))</f>
        <v>83077.413149576329</v>
      </c>
      <c r="E174" s="6">
        <f ca="1">IF(ValoresIntroducidos,IF(ROW()-ROW(Amortización[[#Headers],[intereses]])=1,-IPMT(TasaDeIntereses/12,1,DuraciónDelPréstamo-ROWS($C$4:C174)+1,Amortización[[#This Row],[inicial
saldo]]),IFERROR(-IPMT(TasaDeIntereses/12,1,Amortización[[#This Row],[N.º
disponible]],D175),0)),0)</f>
        <v>335.29950564808956</v>
      </c>
      <c r="F174" s="6">
        <f ca="1">IFERROR(IF(AND(ValoresIntroducidos,Amortización[[#This Row],[pago
fecha]]&lt;&gt;""),-PPMT(TasaDeIntereses/12,1,DuraciónDelPréstamo-ROWS($C$4:C174)+1,Amortización[[#This Row],[inicial
saldo]]),""),0)</f>
        <v>2605.5317940348305</v>
      </c>
      <c r="G174" s="6">
        <f ca="1">IF(Amortización[[#This Row],[pago
fecha]]="",0,CantidadDelImpuestoDePropiedad)</f>
        <v>375</v>
      </c>
      <c r="H174" s="6">
        <f ca="1">IF(Amortización[[#This Row],[pago
fecha]]="",0,Amortización[[#This Row],[intereses]]+Amortización[[#This Row],[principal]]+Amortización[[#This Row],[propiedad
impuestos]])</f>
        <v>3315.83129968292</v>
      </c>
      <c r="I174" s="6">
        <f ca="1">IF(Amortización[[#This Row],[pago
fecha]]="",0,Amortización[[#This Row],[inicial
saldo]]-Amortización[[#This Row],[principal]])</f>
        <v>80471.881355541496</v>
      </c>
      <c r="J174" s="8">
        <f ca="1">IF(Amortización[[#This Row],[cierre
saldo]]&gt;0,ÚltimaFila-ROW(),0)</f>
        <v>29</v>
      </c>
    </row>
    <row r="175" spans="2:10" ht="15" customHeight="1" x14ac:dyDescent="0.25">
      <c r="B175" s="7">
        <f>ROWS($B$4:B175)</f>
        <v>172</v>
      </c>
      <c r="C175" s="9">
        <f ca="1">IF(ValoresIntroducidos,IF(Amortización[[#This Row],[N.º]]&lt;=DuraciónDelPréstamo,IF(ROW()-ROW(Amortización[[#Headers],[pago
fecha]])=1,InicioDelPréstamo,IF(I174&gt;0,EDATE(C174,1),"")),""),"")</f>
        <v>50118</v>
      </c>
      <c r="D175" s="6">
        <f ca="1">IF(ROW()-ROW(Amortización[[#Headers],[inicial
saldo]])=1,CantidadPréstamo,IF(Amortización[[#This Row],[pago
fecha]]="",0,INDEX(Amortización[], ROW()-4,8)))</f>
        <v>80471.881355541496</v>
      </c>
      <c r="E175" s="6">
        <f ca="1">IF(ValoresIntroducidos,IF(ROW()-ROW(Amortización[[#Headers],[intereses]])=1,-IPMT(TasaDeIntereses/12,1,DuraciónDelPréstamo-ROWS($C$4:C175)+1,Amortización[[#This Row],[inicial
saldo]]),IFERROR(-IPMT(TasaDeIntereses/12,1,Amortización[[#This Row],[N.º
disponible]],D176),0)),0)</f>
        <v>324.39788824596462</v>
      </c>
      <c r="F175" s="6">
        <f ca="1">IFERROR(IF(AND(ValoresIntroducidos,Amortización[[#This Row],[pago
fecha]]&lt;&gt;""),-PPMT(TasaDeIntereses/12,1,DuraciónDelPréstamo-ROWS($C$4:C175)+1,Amortización[[#This Row],[inicial
saldo]]),""),0)</f>
        <v>2616.3881765099754</v>
      </c>
      <c r="G175" s="6">
        <f ca="1">IF(Amortización[[#This Row],[pago
fecha]]="",0,CantidadDelImpuestoDePropiedad)</f>
        <v>375</v>
      </c>
      <c r="H175" s="6">
        <f ca="1">IF(Amortización[[#This Row],[pago
fecha]]="",0,Amortización[[#This Row],[intereses]]+Amortización[[#This Row],[principal]]+Amortización[[#This Row],[propiedad
impuestos]])</f>
        <v>3315.7860647559401</v>
      </c>
      <c r="I175" s="6">
        <f ca="1">IF(Amortización[[#This Row],[pago
fecha]]="",0,Amortización[[#This Row],[inicial
saldo]]-Amortización[[#This Row],[principal]])</f>
        <v>77855.493179031517</v>
      </c>
      <c r="J175" s="8">
        <f ca="1">IF(Amortización[[#This Row],[cierre
saldo]]&gt;0,ÚltimaFila-ROW(),0)</f>
        <v>28</v>
      </c>
    </row>
    <row r="176" spans="2:10" ht="15" customHeight="1" x14ac:dyDescent="0.25">
      <c r="B176" s="7">
        <f>ROWS($B$4:B176)</f>
        <v>173</v>
      </c>
      <c r="C176" s="9">
        <f ca="1">IF(ValoresIntroducidos,IF(Amortización[[#This Row],[N.º]]&lt;=DuraciónDelPréstamo,IF(ROW()-ROW(Amortización[[#Headers],[pago
fecha]])=1,InicioDelPréstamo,IF(I175&gt;0,EDATE(C175,1),"")),""),"")</f>
        <v>50149</v>
      </c>
      <c r="D176" s="6">
        <f ca="1">IF(ROW()-ROW(Amortización[[#Headers],[inicial
saldo]])=1,CantidadPréstamo,IF(Amortización[[#This Row],[pago
fecha]]="",0,INDEX(Amortización[], ROW()-4,8)))</f>
        <v>77855.493179031517</v>
      </c>
      <c r="E176" s="6">
        <f ca="1">IF(ValoresIntroducidos,IF(ROW()-ROW(Amortización[[#Headers],[intereses]])=1,-IPMT(TasaDeIntereses/12,1,DuraciónDelPréstamo-ROWS($C$4:C176)+1,Amortización[[#This Row],[inicial
saldo]]),IFERROR(-IPMT(TasaDeIntereses/12,1,Amortización[[#This Row],[N.º
disponible]],D177),0)),0)</f>
        <v>313.45084743799754</v>
      </c>
      <c r="F176" s="6">
        <f ca="1">IFERROR(IF(AND(ValoresIntroducidos,Amortización[[#This Row],[pago
fecha]]&lt;&gt;""),-PPMT(TasaDeIntereses/12,1,DuraciónDelPréstamo-ROWS($C$4:C176)+1,Amortización[[#This Row],[inicial
saldo]]),""),0)</f>
        <v>2627.2897939121003</v>
      </c>
      <c r="G176" s="6">
        <f ca="1">IF(Amortización[[#This Row],[pago
fecha]]="",0,CantidadDelImpuestoDePropiedad)</f>
        <v>375</v>
      </c>
      <c r="H176" s="6">
        <f ca="1">IF(Amortización[[#This Row],[pago
fecha]]="",0,Amortización[[#This Row],[intereses]]+Amortización[[#This Row],[principal]]+Amortización[[#This Row],[propiedad
impuestos]])</f>
        <v>3315.740641350098</v>
      </c>
      <c r="I176" s="6">
        <f ca="1">IF(Amortización[[#This Row],[pago
fecha]]="",0,Amortización[[#This Row],[inicial
saldo]]-Amortización[[#This Row],[principal]])</f>
        <v>75228.203385119414</v>
      </c>
      <c r="J176" s="8">
        <f ca="1">IF(Amortización[[#This Row],[cierre
saldo]]&gt;0,ÚltimaFila-ROW(),0)</f>
        <v>27</v>
      </c>
    </row>
    <row r="177" spans="2:10" ht="15" customHeight="1" x14ac:dyDescent="0.25">
      <c r="B177" s="7">
        <f>ROWS($B$4:B177)</f>
        <v>174</v>
      </c>
      <c r="C177" s="9">
        <f ca="1">IF(ValoresIntroducidos,IF(Amortización[[#This Row],[N.º]]&lt;=DuraciónDelPréstamo,IF(ROW()-ROW(Amortización[[#Headers],[pago
fecha]])=1,InicioDelPréstamo,IF(I176&gt;0,EDATE(C176,1),"")),""),"")</f>
        <v>50179</v>
      </c>
      <c r="D177" s="6">
        <f ca="1">IF(ROW()-ROW(Amortización[[#Headers],[inicial
saldo]])=1,CantidadPréstamo,IF(Amortización[[#This Row],[pago
fecha]]="",0,INDEX(Amortización[], ROW()-4,8)))</f>
        <v>75228.203385119414</v>
      </c>
      <c r="E177" s="6">
        <f ca="1">IF(ValoresIntroducidos,IF(ROW()-ROW(Amortización[[#Headers],[intereses]])=1,-IPMT(TasaDeIntereses/12,1,DuraciónDelPréstamo-ROWS($C$4:C177)+1,Amortización[[#This Row],[inicial
saldo]]),IFERROR(-IPMT(TasaDeIntereses/12,1,Amortización[[#This Row],[N.º
disponible]],D178),0)),0)</f>
        <v>302.45819395999729</v>
      </c>
      <c r="F177" s="6">
        <f ca="1">IFERROR(IF(AND(ValoresIntroducidos,Amortización[[#This Row],[pago
fecha]]&lt;&gt;""),-PPMT(TasaDeIntereses/12,1,DuraciónDelPréstamo-ROWS($C$4:C177)+1,Amortización[[#This Row],[inicial
saldo]]),""),0)</f>
        <v>2638.2368347200672</v>
      </c>
      <c r="G177" s="6">
        <f ca="1">IF(Amortización[[#This Row],[pago
fecha]]="",0,CantidadDelImpuestoDePropiedad)</f>
        <v>375</v>
      </c>
      <c r="H177" s="6">
        <f ca="1">IF(Amortización[[#This Row],[pago
fecha]]="",0,Amortización[[#This Row],[intereses]]+Amortización[[#This Row],[principal]]+Amortización[[#This Row],[propiedad
impuestos]])</f>
        <v>3315.6950286800648</v>
      </c>
      <c r="I177" s="6">
        <f ca="1">IF(Amortización[[#This Row],[pago
fecha]]="",0,Amortización[[#This Row],[inicial
saldo]]-Amortización[[#This Row],[principal]])</f>
        <v>72589.966550399346</v>
      </c>
      <c r="J177" s="8">
        <f ca="1">IF(Amortización[[#This Row],[cierre
saldo]]&gt;0,ÚltimaFila-ROW(),0)</f>
        <v>26</v>
      </c>
    </row>
    <row r="178" spans="2:10" ht="15" customHeight="1" x14ac:dyDescent="0.25">
      <c r="B178" s="7">
        <f>ROWS($B$4:B178)</f>
        <v>175</v>
      </c>
      <c r="C178" s="9">
        <f ca="1">IF(ValoresIntroducidos,IF(Amortización[[#This Row],[N.º]]&lt;=DuraciónDelPréstamo,IF(ROW()-ROW(Amortización[[#Headers],[pago
fecha]])=1,InicioDelPréstamo,IF(I177&gt;0,EDATE(C177,1),"")),""),"")</f>
        <v>50210</v>
      </c>
      <c r="D178" s="6">
        <f ca="1">IF(ROW()-ROW(Amortización[[#Headers],[inicial
saldo]])=1,CantidadPréstamo,IF(Amortización[[#This Row],[pago
fecha]]="",0,INDEX(Amortización[], ROW()-4,8)))</f>
        <v>72589.966550399346</v>
      </c>
      <c r="E178" s="6">
        <f ca="1">IF(ValoresIntroducidos,IF(ROW()-ROW(Amortización[[#Headers],[intereses]])=1,-IPMT(TasaDeIntereses/12,1,DuraciónDelPréstamo-ROWS($C$4:C178)+1,Amortización[[#This Row],[inicial
saldo]]),IFERROR(-IPMT(TasaDeIntereses/12,1,Amortización[[#This Row],[N.º
disponible]],D179),0)),0)</f>
        <v>291.41973775917199</v>
      </c>
      <c r="F178" s="6">
        <f ca="1">IFERROR(IF(AND(ValoresIntroducidos,Amortización[[#This Row],[pago
fecha]]&lt;&gt;""),-PPMT(TasaDeIntereses/12,1,DuraciónDelPréstamo-ROWS($C$4:C178)+1,Amortización[[#This Row],[inicial
saldo]]),""),0)</f>
        <v>2649.2294881980683</v>
      </c>
      <c r="G178" s="6">
        <f ca="1">IF(Amortización[[#This Row],[pago
fecha]]="",0,CantidadDelImpuestoDePropiedad)</f>
        <v>375</v>
      </c>
      <c r="H178" s="6">
        <f ca="1">IF(Amortización[[#This Row],[pago
fecha]]="",0,Amortización[[#This Row],[intereses]]+Amortización[[#This Row],[principal]]+Amortización[[#This Row],[propiedad
impuestos]])</f>
        <v>3315.6492259572406</v>
      </c>
      <c r="I178" s="6">
        <f ca="1">IF(Amortización[[#This Row],[pago
fecha]]="",0,Amortización[[#This Row],[inicial
saldo]]-Amortización[[#This Row],[principal]])</f>
        <v>69940.737062201282</v>
      </c>
      <c r="J178" s="8">
        <f ca="1">IF(Amortización[[#This Row],[cierre
saldo]]&gt;0,ÚltimaFila-ROW(),0)</f>
        <v>25</v>
      </c>
    </row>
    <row r="179" spans="2:10" ht="15" customHeight="1" x14ac:dyDescent="0.25">
      <c r="B179" s="7">
        <f>ROWS($B$4:B179)</f>
        <v>176</v>
      </c>
      <c r="C179" s="9">
        <f ca="1">IF(ValoresIntroducidos,IF(Amortización[[#This Row],[N.º]]&lt;=DuraciónDelPréstamo,IF(ROW()-ROW(Amortización[[#Headers],[pago
fecha]])=1,InicioDelPréstamo,IF(I178&gt;0,EDATE(C178,1),"")),""),"")</f>
        <v>50240</v>
      </c>
      <c r="D179" s="6">
        <f ca="1">IF(ROW()-ROW(Amortización[[#Headers],[inicial
saldo]])=1,CantidadPréstamo,IF(Amortización[[#This Row],[pago
fecha]]="",0,INDEX(Amortización[], ROW()-4,8)))</f>
        <v>69940.737062201282</v>
      </c>
      <c r="E179" s="6">
        <f ca="1">IF(ValoresIntroducidos,IF(ROW()-ROW(Amortización[[#Headers],[intereses]])=1,-IPMT(TasaDeIntereses/12,1,DuraciónDelPréstamo-ROWS($C$4:C179)+1,Amortización[[#This Row],[inicial
saldo]]),IFERROR(-IPMT(TasaDeIntereses/12,1,Amortización[[#This Row],[N.º
disponible]],D180),0)),0)</f>
        <v>280.33528799084331</v>
      </c>
      <c r="F179" s="6">
        <f ca="1">IFERROR(IF(AND(ValoresIntroducidos,Amortización[[#This Row],[pago
fecha]]&lt;&gt;""),-PPMT(TasaDeIntereses/12,1,DuraciónDelPréstamo-ROWS($C$4:C179)+1,Amortización[[#This Row],[inicial
saldo]]),""),0)</f>
        <v>2660.2679443988923</v>
      </c>
      <c r="G179" s="6">
        <f ca="1">IF(Amortización[[#This Row],[pago
fecha]]="",0,CantidadDelImpuestoDePropiedad)</f>
        <v>375</v>
      </c>
      <c r="H179" s="6">
        <f ca="1">IF(Amortización[[#This Row],[pago
fecha]]="",0,Amortización[[#This Row],[intereses]]+Amortización[[#This Row],[principal]]+Amortización[[#This Row],[propiedad
impuestos]])</f>
        <v>3315.6032323897357</v>
      </c>
      <c r="I179" s="6">
        <f ca="1">IF(Amortización[[#This Row],[pago
fecha]]="",0,Amortización[[#This Row],[inicial
saldo]]-Amortización[[#This Row],[principal]])</f>
        <v>67280.469117802393</v>
      </c>
      <c r="J179" s="8">
        <f ca="1">IF(Amortización[[#This Row],[cierre
saldo]]&gt;0,ÚltimaFila-ROW(),0)</f>
        <v>24</v>
      </c>
    </row>
    <row r="180" spans="2:10" ht="15" customHeight="1" x14ac:dyDescent="0.25">
      <c r="B180" s="7">
        <f>ROWS($B$4:B180)</f>
        <v>177</v>
      </c>
      <c r="C180" s="9">
        <f ca="1">IF(ValoresIntroducidos,IF(Amortización[[#This Row],[N.º]]&lt;=DuraciónDelPréstamo,IF(ROW()-ROW(Amortización[[#Headers],[pago
fecha]])=1,InicioDelPréstamo,IF(I179&gt;0,EDATE(C179,1),"")),""),"")</f>
        <v>50271</v>
      </c>
      <c r="D180" s="6">
        <f ca="1">IF(ROW()-ROW(Amortización[[#Headers],[inicial
saldo]])=1,CantidadPréstamo,IF(Amortización[[#This Row],[pago
fecha]]="",0,INDEX(Amortización[], ROW()-4,8)))</f>
        <v>67280.469117802393</v>
      </c>
      <c r="E180" s="6">
        <f ca="1">IF(ValoresIntroducidos,IF(ROW()-ROW(Amortización[[#Headers],[intereses]])=1,-IPMT(TasaDeIntereses/12,1,DuraciónDelPréstamo-ROWS($C$4:C180)+1,Amortización[[#This Row],[inicial
saldo]]),IFERROR(-IPMT(TasaDeIntereses/12,1,Amortización[[#This Row],[N.º
disponible]],D181),0)),0)</f>
        <v>269.2046530151465</v>
      </c>
      <c r="F180" s="6">
        <f ca="1">IFERROR(IF(AND(ValoresIntroducidos,Amortización[[#This Row],[pago
fecha]]&lt;&gt;""),-PPMT(TasaDeIntereses/12,1,DuraciónDelPréstamo-ROWS($C$4:C180)+1,Amortización[[#This Row],[inicial
saldo]]),""),0)</f>
        <v>2671.352394167222</v>
      </c>
      <c r="G180" s="6">
        <f ca="1">IF(Amortización[[#This Row],[pago
fecha]]="",0,CantidadDelImpuestoDePropiedad)</f>
        <v>375</v>
      </c>
      <c r="H180" s="6">
        <f ca="1">IF(Amortización[[#This Row],[pago
fecha]]="",0,Amortización[[#This Row],[intereses]]+Amortización[[#This Row],[principal]]+Amortización[[#This Row],[propiedad
impuestos]])</f>
        <v>3315.5570471823685</v>
      </c>
      <c r="I180" s="6">
        <f ca="1">IF(Amortización[[#This Row],[pago
fecha]]="",0,Amortización[[#This Row],[inicial
saldo]]-Amortización[[#This Row],[principal]])</f>
        <v>64609.116723635168</v>
      </c>
      <c r="J180" s="8">
        <f ca="1">IF(Amortización[[#This Row],[cierre
saldo]]&gt;0,ÚltimaFila-ROW(),0)</f>
        <v>23</v>
      </c>
    </row>
    <row r="181" spans="2:10" ht="15" customHeight="1" x14ac:dyDescent="0.25">
      <c r="B181" s="7">
        <f>ROWS($B$4:B181)</f>
        <v>178</v>
      </c>
      <c r="C181" s="9">
        <f ca="1">IF(ValoresIntroducidos,IF(Amortización[[#This Row],[N.º]]&lt;=DuraciónDelPréstamo,IF(ROW()-ROW(Amortización[[#Headers],[pago
fecha]])=1,InicioDelPréstamo,IF(I180&gt;0,EDATE(C180,1),"")),""),"")</f>
        <v>50302</v>
      </c>
      <c r="D181" s="6">
        <f ca="1">IF(ROW()-ROW(Amortización[[#Headers],[inicial
saldo]])=1,CantidadPréstamo,IF(Amortización[[#This Row],[pago
fecha]]="",0,INDEX(Amortización[], ROW()-4,8)))</f>
        <v>64609.116723635168</v>
      </c>
      <c r="E181" s="6">
        <f ca="1">IF(ValoresIntroducidos,IF(ROW()-ROW(Amortización[[#Headers],[intereses]])=1,-IPMT(TasaDeIntereses/12,1,DuraciónDelPréstamo-ROWS($C$4:C181)+1,Amortización[[#This Row],[inicial
saldo]]),IFERROR(-IPMT(TasaDeIntereses/12,1,Amortización[[#This Row],[N.º
disponible]],D182),0)),0)</f>
        <v>258.02764039371772</v>
      </c>
      <c r="F181" s="6">
        <f ca="1">IFERROR(IF(AND(ValoresIntroducidos,Amortización[[#This Row],[pago
fecha]]&lt;&gt;""),-PPMT(TasaDeIntereses/12,1,DuraciónDelPréstamo-ROWS($C$4:C181)+1,Amortización[[#This Row],[inicial
saldo]]),""),0)</f>
        <v>2682.483029142918</v>
      </c>
      <c r="G181" s="6">
        <f ca="1">IF(Amortización[[#This Row],[pago
fecha]]="",0,CantidadDelImpuestoDePropiedad)</f>
        <v>375</v>
      </c>
      <c r="H181" s="6">
        <f ca="1">IF(Amortización[[#This Row],[pago
fecha]]="",0,Amortización[[#This Row],[intereses]]+Amortización[[#This Row],[principal]]+Amortización[[#This Row],[propiedad
impuestos]])</f>
        <v>3315.5106695366358</v>
      </c>
      <c r="I181" s="6">
        <f ca="1">IF(Amortización[[#This Row],[pago
fecha]]="",0,Amortización[[#This Row],[inicial
saldo]]-Amortización[[#This Row],[principal]])</f>
        <v>61926.633694492251</v>
      </c>
      <c r="J181" s="8">
        <f ca="1">IF(Amortización[[#This Row],[cierre
saldo]]&gt;0,ÚltimaFila-ROW(),0)</f>
        <v>22</v>
      </c>
    </row>
    <row r="182" spans="2:10" ht="15" customHeight="1" x14ac:dyDescent="0.25">
      <c r="B182" s="7">
        <f>ROWS($B$4:B182)</f>
        <v>179</v>
      </c>
      <c r="C182" s="9">
        <f ca="1">IF(ValoresIntroducidos,IF(Amortización[[#This Row],[N.º]]&lt;=DuraciónDelPréstamo,IF(ROW()-ROW(Amortización[[#Headers],[pago
fecha]])=1,InicioDelPréstamo,IF(I181&gt;0,EDATE(C181,1),"")),""),"")</f>
        <v>50332</v>
      </c>
      <c r="D182" s="6">
        <f ca="1">IF(ROW()-ROW(Amortización[[#Headers],[inicial
saldo]])=1,CantidadPréstamo,IF(Amortización[[#This Row],[pago
fecha]]="",0,INDEX(Amortización[], ROW()-4,8)))</f>
        <v>61926.633694492251</v>
      </c>
      <c r="E182" s="6">
        <f ca="1">IF(ValoresIntroducidos,IF(ROW()-ROW(Amortización[[#Headers],[intereses]])=1,-IPMT(TasaDeIntereses/12,1,DuraciónDelPréstamo-ROWS($C$4:C182)+1,Amortización[[#This Row],[inicial
saldo]]),IFERROR(-IPMT(TasaDeIntereses/12,1,Amortización[[#This Row],[N.º
disponible]],D183),0)),0)</f>
        <v>246.80405688636625</v>
      </c>
      <c r="F182" s="6">
        <f ca="1">IFERROR(IF(AND(ValoresIntroducidos,Amortización[[#This Row],[pago
fecha]]&lt;&gt;""),-PPMT(TasaDeIntereses/12,1,DuraciónDelPréstamo-ROWS($C$4:C182)+1,Amortización[[#This Row],[inicial
saldo]]),""),0)</f>
        <v>2693.6600417643472</v>
      </c>
      <c r="G182" s="6">
        <f ca="1">IF(Amortización[[#This Row],[pago
fecha]]="",0,CantidadDelImpuestoDePropiedad)</f>
        <v>375</v>
      </c>
      <c r="H182" s="6">
        <f ca="1">IF(Amortización[[#This Row],[pago
fecha]]="",0,Amortización[[#This Row],[intereses]]+Amortización[[#This Row],[principal]]+Amortización[[#This Row],[propiedad
impuestos]])</f>
        <v>3315.4640986507134</v>
      </c>
      <c r="I182" s="6">
        <f ca="1">IF(Amortización[[#This Row],[pago
fecha]]="",0,Amortización[[#This Row],[inicial
saldo]]-Amortización[[#This Row],[principal]])</f>
        <v>59232.973652727902</v>
      </c>
      <c r="J182" s="8">
        <f ca="1">IF(Amortización[[#This Row],[cierre
saldo]]&gt;0,ÚltimaFila-ROW(),0)</f>
        <v>21</v>
      </c>
    </row>
    <row r="183" spans="2:10" ht="15" customHeight="1" x14ac:dyDescent="0.25">
      <c r="B183" s="7">
        <f>ROWS($B$4:B183)</f>
        <v>180</v>
      </c>
      <c r="C183" s="9">
        <f ca="1">IF(ValoresIntroducidos,IF(Amortización[[#This Row],[N.º]]&lt;=DuraciónDelPréstamo,IF(ROW()-ROW(Amortización[[#Headers],[pago
fecha]])=1,InicioDelPréstamo,IF(I182&gt;0,EDATE(C182,1),"")),""),"")</f>
        <v>50363</v>
      </c>
      <c r="D183" s="6">
        <f ca="1">IF(ROW()-ROW(Amortización[[#Headers],[inicial
saldo]])=1,CantidadPréstamo,IF(Amortización[[#This Row],[pago
fecha]]="",0,INDEX(Amortización[], ROW()-4,8)))</f>
        <v>59232.973652727902</v>
      </c>
      <c r="E183" s="6">
        <f ca="1">IF(ValoresIntroducidos,IF(ROW()-ROW(Amortización[[#Headers],[intereses]])=1,-IPMT(TasaDeIntereses/12,1,DuraciónDelPréstamo-ROWS($C$4:C183)+1,Amortización[[#This Row],[inicial
saldo]]),IFERROR(-IPMT(TasaDeIntereses/12,1,Amortización[[#This Row],[N.º
disponible]],D184),0)),0)</f>
        <v>235.53370844773417</v>
      </c>
      <c r="F183" s="6">
        <f ca="1">IFERROR(IF(AND(ValoresIntroducidos,Amortización[[#This Row],[pago
fecha]]&lt;&gt;""),-PPMT(TasaDeIntereses/12,1,DuraciónDelPréstamo-ROWS($C$4:C183)+1,Amortización[[#This Row],[inicial
saldo]]),""),0)</f>
        <v>2704.8836252716987</v>
      </c>
      <c r="G183" s="6">
        <f ca="1">IF(Amortización[[#This Row],[pago
fecha]]="",0,CantidadDelImpuestoDePropiedad)</f>
        <v>375</v>
      </c>
      <c r="H183" s="6">
        <f ca="1">IF(Amortización[[#This Row],[pago
fecha]]="",0,Amortización[[#This Row],[intereses]]+Amortización[[#This Row],[principal]]+Amortización[[#This Row],[propiedad
impuestos]])</f>
        <v>3315.4173337194329</v>
      </c>
      <c r="I183" s="6">
        <f ca="1">IF(Amortización[[#This Row],[pago
fecha]]="",0,Amortización[[#This Row],[inicial
saldo]]-Amortización[[#This Row],[principal]])</f>
        <v>56528.090027456201</v>
      </c>
      <c r="J183" s="8">
        <f ca="1">IF(Amortización[[#This Row],[cierre
saldo]]&gt;0,ÚltimaFila-ROW(),0)</f>
        <v>20</v>
      </c>
    </row>
    <row r="184" spans="2:10" ht="15" customHeight="1" x14ac:dyDescent="0.25">
      <c r="B184" s="7">
        <f>ROWS($B$4:B184)</f>
        <v>181</v>
      </c>
      <c r="C184" s="9">
        <f ca="1">IF(ValoresIntroducidos,IF(Amortización[[#This Row],[N.º]]&lt;=DuraciónDelPréstamo,IF(ROW()-ROW(Amortización[[#Headers],[pago
fecha]])=1,InicioDelPréstamo,IF(I183&gt;0,EDATE(C183,1),"")),""),"")</f>
        <v>50393</v>
      </c>
      <c r="D184" s="6">
        <f ca="1">IF(ROW()-ROW(Amortización[[#Headers],[inicial
saldo]])=1,CantidadPréstamo,IF(Amortización[[#This Row],[pago
fecha]]="",0,INDEX(Amortización[], ROW()-4,8)))</f>
        <v>56528.090027456201</v>
      </c>
      <c r="E184" s="6">
        <f ca="1">IF(ValoresIntroducidos,IF(ROW()-ROW(Amortización[[#Headers],[intereses]])=1,-IPMT(TasaDeIntereses/12,1,DuraciónDelPréstamo-ROWS($C$4:C184)+1,Amortización[[#This Row],[inicial
saldo]]),IFERROR(-IPMT(TasaDeIntereses/12,1,Amortización[[#This Row],[N.º
disponible]],D185),0)),0)</f>
        <v>224.21640022394112</v>
      </c>
      <c r="F184" s="6">
        <f ca="1">IFERROR(IF(AND(ValoresIntroducidos,Amortización[[#This Row],[pago
fecha]]&lt;&gt;""),-PPMT(TasaDeIntereses/12,1,DuraciónDelPréstamo-ROWS($C$4:C184)+1,Amortización[[#This Row],[inicial
saldo]]),""),0)</f>
        <v>2716.1539737103308</v>
      </c>
      <c r="G184" s="6">
        <f ca="1">IF(Amortización[[#This Row],[pago
fecha]]="",0,CantidadDelImpuestoDePropiedad)</f>
        <v>375</v>
      </c>
      <c r="H184" s="6">
        <f ca="1">IF(Amortización[[#This Row],[pago
fecha]]="",0,Amortización[[#This Row],[intereses]]+Amortización[[#This Row],[principal]]+Amortización[[#This Row],[propiedad
impuestos]])</f>
        <v>3315.3703739342718</v>
      </c>
      <c r="I184" s="6">
        <f ca="1">IF(Amortización[[#This Row],[pago
fecha]]="",0,Amortización[[#This Row],[inicial
saldo]]-Amortización[[#This Row],[principal]])</f>
        <v>53811.936053745871</v>
      </c>
      <c r="J184" s="8">
        <f ca="1">IF(Amortización[[#This Row],[cierre
saldo]]&gt;0,ÚltimaFila-ROW(),0)</f>
        <v>19</v>
      </c>
    </row>
    <row r="185" spans="2:10" ht="15" customHeight="1" x14ac:dyDescent="0.25">
      <c r="B185" s="7">
        <f>ROWS($B$4:B185)</f>
        <v>182</v>
      </c>
      <c r="C185" s="9">
        <f ca="1">IF(ValoresIntroducidos,IF(Amortización[[#This Row],[N.º]]&lt;=DuraciónDelPréstamo,IF(ROW()-ROW(Amortización[[#Headers],[pago
fecha]])=1,InicioDelPréstamo,IF(I184&gt;0,EDATE(C184,1),"")),""),"")</f>
        <v>50424</v>
      </c>
      <c r="D185" s="6">
        <f ca="1">IF(ROW()-ROW(Amortización[[#Headers],[inicial
saldo]])=1,CantidadPréstamo,IF(Amortización[[#This Row],[pago
fecha]]="",0,INDEX(Amortización[], ROW()-4,8)))</f>
        <v>53811.936053745871</v>
      </c>
      <c r="E185" s="6">
        <f ca="1">IF(ValoresIntroducidos,IF(ROW()-ROW(Amortización[[#Headers],[intereses]])=1,-IPMT(TasaDeIntereses/12,1,DuraciónDelPréstamo-ROWS($C$4:C185)+1,Amortización[[#This Row],[inicial
saldo]]),IFERROR(-IPMT(TasaDeIntereses/12,1,Amortización[[#This Row],[N.º
disponible]],D186),0)),0)</f>
        <v>212.85193654921562</v>
      </c>
      <c r="F185" s="6">
        <f ca="1">IFERROR(IF(AND(ValoresIntroducidos,Amortización[[#This Row],[pago
fecha]]&lt;&gt;""),-PPMT(TasaDeIntereses/12,1,DuraciónDelPréstamo-ROWS($C$4:C185)+1,Amortización[[#This Row],[inicial
saldo]]),""),0)</f>
        <v>2727.4712819341235</v>
      </c>
      <c r="G185" s="6">
        <f ca="1">IF(Amortización[[#This Row],[pago
fecha]]="",0,CantidadDelImpuestoDePropiedad)</f>
        <v>375</v>
      </c>
      <c r="H185" s="6">
        <f ca="1">IF(Amortización[[#This Row],[pago
fecha]]="",0,Amortización[[#This Row],[intereses]]+Amortización[[#This Row],[principal]]+Amortización[[#This Row],[propiedad
impuestos]])</f>
        <v>3315.3232184833391</v>
      </c>
      <c r="I185" s="6">
        <f ca="1">IF(Amortización[[#This Row],[pago
fecha]]="",0,Amortización[[#This Row],[inicial
saldo]]-Amortización[[#This Row],[principal]])</f>
        <v>51084.464771811749</v>
      </c>
      <c r="J185" s="8">
        <f ca="1">IF(Amortización[[#This Row],[cierre
saldo]]&gt;0,ÚltimaFila-ROW(),0)</f>
        <v>18</v>
      </c>
    </row>
    <row r="186" spans="2:10" ht="15" customHeight="1" x14ac:dyDescent="0.25">
      <c r="B186" s="7">
        <f>ROWS($B$4:B186)</f>
        <v>183</v>
      </c>
      <c r="C186" s="9">
        <f ca="1">IF(ValoresIntroducidos,IF(Amortización[[#This Row],[N.º]]&lt;=DuraciónDelPréstamo,IF(ROW()-ROW(Amortización[[#Headers],[pago
fecha]])=1,InicioDelPréstamo,IF(I185&gt;0,EDATE(C185,1),"")),""),"")</f>
        <v>50455</v>
      </c>
      <c r="D186" s="6">
        <f ca="1">IF(ROW()-ROW(Amortización[[#Headers],[inicial
saldo]])=1,CantidadPréstamo,IF(Amortización[[#This Row],[pago
fecha]]="",0,INDEX(Amortización[], ROW()-4,8)))</f>
        <v>51084.464771811749</v>
      </c>
      <c r="E186" s="6">
        <f ca="1">IF(ValoresIntroducidos,IF(ROW()-ROW(Amortización[[#Headers],[intereses]])=1,-IPMT(TasaDeIntereses/12,1,DuraciónDelPréstamo-ROWS($C$4:C186)+1,Amortización[[#This Row],[inicial
saldo]]),IFERROR(-IPMT(TasaDeIntereses/12,1,Amortización[[#This Row],[N.º
disponible]],D187),0)),0)</f>
        <v>201.44012094251207</v>
      </c>
      <c r="F186" s="6">
        <f ca="1">IFERROR(IF(AND(ValoresIntroducidos,Amortización[[#This Row],[pago
fecha]]&lt;&gt;""),-PPMT(TasaDeIntereses/12,1,DuraciónDelPréstamo-ROWS($C$4:C186)+1,Amortización[[#This Row],[inicial
saldo]]),""),0)</f>
        <v>2738.8357456088493</v>
      </c>
      <c r="G186" s="6">
        <f ca="1">IF(Amortización[[#This Row],[pago
fecha]]="",0,CantidadDelImpuestoDePropiedad)</f>
        <v>375</v>
      </c>
      <c r="H186" s="6">
        <f ca="1">IF(Amortización[[#This Row],[pago
fecha]]="",0,Amortización[[#This Row],[intereses]]+Amortización[[#This Row],[principal]]+Amortización[[#This Row],[propiedad
impuestos]])</f>
        <v>3315.2758665513611</v>
      </c>
      <c r="I186" s="6">
        <f ca="1">IF(Amortización[[#This Row],[pago
fecha]]="",0,Amortización[[#This Row],[inicial
saldo]]-Amortización[[#This Row],[principal]])</f>
        <v>48345.6290262029</v>
      </c>
      <c r="J186" s="8">
        <f ca="1">IF(Amortización[[#This Row],[cierre
saldo]]&gt;0,ÚltimaFila-ROW(),0)</f>
        <v>17</v>
      </c>
    </row>
    <row r="187" spans="2:10" ht="15" customHeight="1" x14ac:dyDescent="0.25">
      <c r="B187" s="7">
        <f>ROWS($B$4:B187)</f>
        <v>184</v>
      </c>
      <c r="C187" s="9">
        <f ca="1">IF(ValoresIntroducidos,IF(Amortización[[#This Row],[N.º]]&lt;=DuraciónDelPréstamo,IF(ROW()-ROW(Amortización[[#Headers],[pago
fecha]])=1,InicioDelPréstamo,IF(I186&gt;0,EDATE(C186,1),"")),""),"")</f>
        <v>50483</v>
      </c>
      <c r="D187" s="6">
        <f ca="1">IF(ROW()-ROW(Amortización[[#Headers],[inicial
saldo]])=1,CantidadPréstamo,IF(Amortización[[#This Row],[pago
fecha]]="",0,INDEX(Amortización[], ROW()-4,8)))</f>
        <v>48345.6290262029</v>
      </c>
      <c r="E187" s="6">
        <f ca="1">IF(ValoresIntroducidos,IF(ROW()-ROW(Amortización[[#Headers],[intereses]])=1,-IPMT(TasaDeIntereses/12,1,DuraciónDelPréstamo-ROWS($C$4:C187)+1,Amortización[[#This Row],[inicial
saldo]]),IFERROR(-IPMT(TasaDeIntereses/12,1,Amortización[[#This Row],[N.º
disponible]],D188),0)),0)</f>
        <v>189.98075610411394</v>
      </c>
      <c r="F187" s="6">
        <f ca="1">IFERROR(IF(AND(ValoresIntroducidos,Amortización[[#This Row],[pago
fecha]]&lt;&gt;""),-PPMT(TasaDeIntereses/12,1,DuraciónDelPréstamo-ROWS($C$4:C187)+1,Amortización[[#This Row],[inicial
saldo]]),""),0)</f>
        <v>2750.2475612155527</v>
      </c>
      <c r="G187" s="6">
        <f ca="1">IF(Amortización[[#This Row],[pago
fecha]]="",0,CantidadDelImpuestoDePropiedad)</f>
        <v>375</v>
      </c>
      <c r="H187" s="6">
        <f ca="1">IF(Amortización[[#This Row],[pago
fecha]]="",0,Amortización[[#This Row],[intereses]]+Amortización[[#This Row],[principal]]+Amortización[[#This Row],[propiedad
impuestos]])</f>
        <v>3315.2283173196665</v>
      </c>
      <c r="I187" s="6">
        <f ca="1">IF(Amortización[[#This Row],[pago
fecha]]="",0,Amortización[[#This Row],[inicial
saldo]]-Amortización[[#This Row],[principal]])</f>
        <v>45595.381464987346</v>
      </c>
      <c r="J187" s="8">
        <f ca="1">IF(Amortización[[#This Row],[cierre
saldo]]&gt;0,ÚltimaFila-ROW(),0)</f>
        <v>16</v>
      </c>
    </row>
    <row r="188" spans="2:10" ht="15" customHeight="1" x14ac:dyDescent="0.25">
      <c r="B188" s="7">
        <f>ROWS($B$4:B188)</f>
        <v>185</v>
      </c>
      <c r="C188" s="9">
        <f ca="1">IF(ValoresIntroducidos,IF(Amortización[[#This Row],[N.º]]&lt;=DuraciónDelPréstamo,IF(ROW()-ROW(Amortización[[#Headers],[pago
fecha]])=1,InicioDelPréstamo,IF(I187&gt;0,EDATE(C187,1),"")),""),"")</f>
        <v>50514</v>
      </c>
      <c r="D188" s="6">
        <f ca="1">IF(ROW()-ROW(Amortización[[#Headers],[inicial
saldo]])=1,CantidadPréstamo,IF(Amortización[[#This Row],[pago
fecha]]="",0,INDEX(Amortización[], ROW()-4,8)))</f>
        <v>45595.381464987346</v>
      </c>
      <c r="E188" s="6">
        <f ca="1">IF(ValoresIntroducidos,IF(ROW()-ROW(Amortización[[#Headers],[intereses]])=1,-IPMT(TasaDeIntereses/12,1,DuraciónDelPréstamo-ROWS($C$4:C188)+1,Amortización[[#This Row],[inicial
saldo]]),IFERROR(-IPMT(TasaDeIntereses/12,1,Amortización[[#This Row],[N.º
disponible]],D189),0)),0)</f>
        <v>178.47364391222249</v>
      </c>
      <c r="F188" s="6">
        <f ca="1">IFERROR(IF(AND(ValoresIntroducidos,Amortización[[#This Row],[pago
fecha]]&lt;&gt;""),-PPMT(TasaDeIntereses/12,1,DuraciónDelPréstamo-ROWS($C$4:C188)+1,Amortización[[#This Row],[inicial
saldo]]),""),0)</f>
        <v>2761.7069260539502</v>
      </c>
      <c r="G188" s="6">
        <f ca="1">IF(Amortización[[#This Row],[pago
fecha]]="",0,CantidadDelImpuestoDePropiedad)</f>
        <v>375</v>
      </c>
      <c r="H188" s="6">
        <f ca="1">IF(Amortización[[#This Row],[pago
fecha]]="",0,Amortización[[#This Row],[intereses]]+Amortización[[#This Row],[principal]]+Amortización[[#This Row],[propiedad
impuestos]])</f>
        <v>3315.1805699661727</v>
      </c>
      <c r="I188" s="6">
        <f ca="1">IF(Amortización[[#This Row],[pago
fecha]]="",0,Amortización[[#This Row],[inicial
saldo]]-Amortización[[#This Row],[principal]])</f>
        <v>42833.674538933396</v>
      </c>
      <c r="J188" s="8">
        <f ca="1">IF(Amortización[[#This Row],[cierre
saldo]]&gt;0,ÚltimaFila-ROW(),0)</f>
        <v>15</v>
      </c>
    </row>
    <row r="189" spans="2:10" ht="15" customHeight="1" x14ac:dyDescent="0.25">
      <c r="B189" s="7">
        <f>ROWS($B$4:B189)</f>
        <v>186</v>
      </c>
      <c r="C189" s="9">
        <f ca="1">IF(ValoresIntroducidos,IF(Amortización[[#This Row],[N.º]]&lt;=DuraciónDelPréstamo,IF(ROW()-ROW(Amortización[[#Headers],[pago
fecha]])=1,InicioDelPréstamo,IF(I188&gt;0,EDATE(C188,1),"")),""),"")</f>
        <v>50544</v>
      </c>
      <c r="D189" s="6">
        <f ca="1">IF(ROW()-ROW(Amortización[[#Headers],[inicial
saldo]])=1,CantidadPréstamo,IF(Amortización[[#This Row],[pago
fecha]]="",0,INDEX(Amortización[], ROW()-4,8)))</f>
        <v>42833.674538933396</v>
      </c>
      <c r="E189" s="6">
        <f ca="1">IF(ValoresIntroducidos,IF(ROW()-ROW(Amortización[[#Headers],[intereses]])=1,-IPMT(TasaDeIntereses/12,1,DuraciónDelPréstamo-ROWS($C$4:C189)+1,Amortización[[#This Row],[inicial
saldo]]),IFERROR(-IPMT(TasaDeIntereses/12,1,Amortización[[#This Row],[N.º
disponible]],D190),0)),0)</f>
        <v>166.91858541953147</v>
      </c>
      <c r="F189" s="6">
        <f ca="1">IFERROR(IF(AND(ValoresIntroducidos,Amortización[[#This Row],[pago
fecha]]&lt;&gt;""),-PPMT(TasaDeIntereses/12,1,DuraciónDelPréstamo-ROWS($C$4:C189)+1,Amortización[[#This Row],[inicial
saldo]]),""),0)</f>
        <v>2773.2140382458419</v>
      </c>
      <c r="G189" s="6">
        <f ca="1">IF(Amortización[[#This Row],[pago
fecha]]="",0,CantidadDelImpuestoDePropiedad)</f>
        <v>375</v>
      </c>
      <c r="H189" s="6">
        <f ca="1">IF(Amortización[[#This Row],[pago
fecha]]="",0,Amortización[[#This Row],[intereses]]+Amortización[[#This Row],[principal]]+Amortización[[#This Row],[propiedad
impuestos]])</f>
        <v>3315.1326236653736</v>
      </c>
      <c r="I189" s="6">
        <f ca="1">IF(Amortización[[#This Row],[pago
fecha]]="",0,Amortización[[#This Row],[inicial
saldo]]-Amortización[[#This Row],[principal]])</f>
        <v>40060.46050068755</v>
      </c>
      <c r="J189" s="8">
        <f ca="1">IF(Amortización[[#This Row],[cierre
saldo]]&gt;0,ÚltimaFila-ROW(),0)</f>
        <v>14</v>
      </c>
    </row>
    <row r="190" spans="2:10" ht="15" customHeight="1" x14ac:dyDescent="0.25">
      <c r="B190" s="7">
        <f>ROWS($B$4:B190)</f>
        <v>187</v>
      </c>
      <c r="C190" s="9">
        <f ca="1">IF(ValoresIntroducidos,IF(Amortización[[#This Row],[N.º]]&lt;=DuraciónDelPréstamo,IF(ROW()-ROW(Amortización[[#Headers],[pago
fecha]])=1,InicioDelPréstamo,IF(I189&gt;0,EDATE(C189,1),"")),""),"")</f>
        <v>50575</v>
      </c>
      <c r="D190" s="6">
        <f ca="1">IF(ROW()-ROW(Amortización[[#Headers],[inicial
saldo]])=1,CantidadPréstamo,IF(Amortización[[#This Row],[pago
fecha]]="",0,INDEX(Amortización[], ROW()-4,8)))</f>
        <v>40060.46050068755</v>
      </c>
      <c r="E190" s="6">
        <f ca="1">IF(ValoresIntroducidos,IF(ROW()-ROW(Amortización[[#Headers],[intereses]])=1,-IPMT(TasaDeIntereses/12,1,DuraciónDelPréstamo-ROWS($C$4:C190)+1,Amortización[[#This Row],[inicial
saldo]]),IFERROR(-IPMT(TasaDeIntereses/12,1,Amortización[[#This Row],[N.º
disponible]],D191),0)),0)</f>
        <v>155.31538084978757</v>
      </c>
      <c r="F190" s="6">
        <f ca="1">IFERROR(IF(AND(ValoresIntroducidos,Amortización[[#This Row],[pago
fecha]]&lt;&gt;""),-PPMT(TasaDeIntereses/12,1,DuraciónDelPréstamo-ROWS($C$4:C190)+1,Amortización[[#This Row],[inicial
saldo]]),""),0)</f>
        <v>2784.7690967385324</v>
      </c>
      <c r="G190" s="6">
        <f ca="1">IF(Amortización[[#This Row],[pago
fecha]]="",0,CantidadDelImpuestoDePropiedad)</f>
        <v>375</v>
      </c>
      <c r="H190" s="6">
        <f ca="1">IF(Amortización[[#This Row],[pago
fecha]]="",0,Amortización[[#This Row],[intereses]]+Amortización[[#This Row],[principal]]+Amortización[[#This Row],[propiedad
impuestos]])</f>
        <v>3315.0844775883202</v>
      </c>
      <c r="I190" s="6">
        <f ca="1">IF(Amortización[[#This Row],[pago
fecha]]="",0,Amortización[[#This Row],[inicial
saldo]]-Amortización[[#This Row],[principal]])</f>
        <v>37275.691403949015</v>
      </c>
      <c r="J190" s="8">
        <f ca="1">IF(Amortización[[#This Row],[cierre
saldo]]&gt;0,ÚltimaFila-ROW(),0)</f>
        <v>13</v>
      </c>
    </row>
    <row r="191" spans="2:10" ht="15" customHeight="1" x14ac:dyDescent="0.25">
      <c r="B191" s="7">
        <f>ROWS($B$4:B191)</f>
        <v>188</v>
      </c>
      <c r="C191" s="9">
        <f ca="1">IF(ValoresIntroducidos,IF(Amortización[[#This Row],[N.º]]&lt;=DuraciónDelPréstamo,IF(ROW()-ROW(Amortización[[#Headers],[pago
fecha]])=1,InicioDelPréstamo,IF(I190&gt;0,EDATE(C190,1),"")),""),"")</f>
        <v>50605</v>
      </c>
      <c r="D191" s="6">
        <f ca="1">IF(ROW()-ROW(Amortización[[#Headers],[inicial
saldo]])=1,CantidadPréstamo,IF(Amortización[[#This Row],[pago
fecha]]="",0,INDEX(Amortización[], ROW()-4,8)))</f>
        <v>37275.691403949015</v>
      </c>
      <c r="E191" s="6">
        <f ca="1">IF(ValoresIntroducidos,IF(ROW()-ROW(Amortización[[#Headers],[intereses]])=1,-IPMT(TasaDeIntereses/12,1,DuraciónDelPréstamo-ROWS($C$4:C191)+1,Amortización[[#This Row],[inicial
saldo]]),IFERROR(-IPMT(TasaDeIntereses/12,1,Amortización[[#This Row],[N.º
disponible]],D192),0)),0)</f>
        <v>143.66382959433639</v>
      </c>
      <c r="F191" s="6">
        <f ca="1">IFERROR(IF(AND(ValoresIntroducidos,Amortización[[#This Row],[pago
fecha]]&lt;&gt;""),-PPMT(TasaDeIntereses/12,1,DuraciónDelPréstamo-ROWS($C$4:C191)+1,Amortización[[#This Row],[inicial
saldo]]),""),0)</f>
        <v>2796.3723013082767</v>
      </c>
      <c r="G191" s="6">
        <f ca="1">IF(Amortización[[#This Row],[pago
fecha]]="",0,CantidadDelImpuestoDePropiedad)</f>
        <v>375</v>
      </c>
      <c r="H191" s="6">
        <f ca="1">IF(Amortización[[#This Row],[pago
fecha]]="",0,Amortización[[#This Row],[intereses]]+Amortización[[#This Row],[principal]]+Amortización[[#This Row],[propiedad
impuestos]])</f>
        <v>3315.036130902613</v>
      </c>
      <c r="I191" s="6">
        <f ca="1">IF(Amortización[[#This Row],[pago
fecha]]="",0,Amortización[[#This Row],[inicial
saldo]]-Amortización[[#This Row],[principal]])</f>
        <v>34479.319102640737</v>
      </c>
      <c r="J191" s="8">
        <f ca="1">IF(Amortización[[#This Row],[cierre
saldo]]&gt;0,ÚltimaFila-ROW(),0)</f>
        <v>12</v>
      </c>
    </row>
    <row r="192" spans="2:10" ht="15" customHeight="1" x14ac:dyDescent="0.25">
      <c r="B192" s="7">
        <f>ROWS($B$4:B192)</f>
        <v>189</v>
      </c>
      <c r="C192" s="9">
        <f ca="1">IF(ValoresIntroducidos,IF(Amortización[[#This Row],[N.º]]&lt;=DuraciónDelPréstamo,IF(ROW()-ROW(Amortización[[#Headers],[pago
fecha]])=1,InicioDelPréstamo,IF(I191&gt;0,EDATE(C191,1),"")),""),"")</f>
        <v>50636</v>
      </c>
      <c r="D192" s="6">
        <f ca="1">IF(ROW()-ROW(Amortización[[#Headers],[inicial
saldo]])=1,CantidadPréstamo,IF(Amortización[[#This Row],[pago
fecha]]="",0,INDEX(Amortización[], ROW()-4,8)))</f>
        <v>34479.319102640737</v>
      </c>
      <c r="E192" s="6">
        <f ca="1">IF(ValoresIntroducidos,IF(ROW()-ROW(Amortización[[#Headers],[intereses]])=1,-IPMT(TasaDeIntereses/12,1,DuraciónDelPréstamo-ROWS($C$4:C192)+1,Amortización[[#This Row],[inicial
saldo]]),IFERROR(-IPMT(TasaDeIntereses/12,1,Amortización[[#This Row],[N.º
disponible]],D193),0)),0)</f>
        <v>131.9637302086542</v>
      </c>
      <c r="F192" s="6">
        <f ca="1">IFERROR(IF(AND(ValoresIntroducidos,Amortización[[#This Row],[pago
fecha]]&lt;&gt;""),-PPMT(TasaDeIntereses/12,1,DuraciónDelPréstamo-ROWS($C$4:C192)+1,Amortización[[#This Row],[inicial
saldo]]),""),0)</f>
        <v>2808.0238525637274</v>
      </c>
      <c r="G192" s="6">
        <f ca="1">IF(Amortización[[#This Row],[pago
fecha]]="",0,CantidadDelImpuestoDePropiedad)</f>
        <v>375</v>
      </c>
      <c r="H192" s="6">
        <f ca="1">IF(Amortización[[#This Row],[pago
fecha]]="",0,Amortización[[#This Row],[intereses]]+Amortización[[#This Row],[principal]]+Amortización[[#This Row],[propiedad
impuestos]])</f>
        <v>3314.9875827723818</v>
      </c>
      <c r="I192" s="6">
        <f ca="1">IF(Amortización[[#This Row],[pago
fecha]]="",0,Amortización[[#This Row],[inicial
saldo]]-Amortización[[#This Row],[principal]])</f>
        <v>31671.295250077008</v>
      </c>
      <c r="J192" s="8">
        <f ca="1">IF(Amortización[[#This Row],[cierre
saldo]]&gt;0,ÚltimaFila-ROW(),0)</f>
        <v>11</v>
      </c>
    </row>
    <row r="193" spans="2:10" ht="15" customHeight="1" x14ac:dyDescent="0.25">
      <c r="B193" s="7">
        <f>ROWS($B$4:B193)</f>
        <v>190</v>
      </c>
      <c r="C193" s="9">
        <f ca="1">IF(ValoresIntroducidos,IF(Amortización[[#This Row],[N.º]]&lt;=DuraciónDelPréstamo,IF(ROW()-ROW(Amortización[[#Headers],[pago
fecha]])=1,InicioDelPréstamo,IF(I192&gt;0,EDATE(C192,1),"")),""),"")</f>
        <v>50667</v>
      </c>
      <c r="D193" s="6">
        <f ca="1">IF(ROW()-ROW(Amortización[[#Headers],[inicial
saldo]])=1,CantidadPréstamo,IF(Amortización[[#This Row],[pago
fecha]]="",0,INDEX(Amortización[], ROW()-4,8)))</f>
        <v>31671.295250077008</v>
      </c>
      <c r="E193" s="6">
        <f ca="1">IF(ValoresIntroducidos,IF(ROW()-ROW(Amortización[[#Headers],[intereses]])=1,-IPMT(TasaDeIntereses/12,1,DuraciónDelPréstamo-ROWS($C$4:C193)+1,Amortización[[#This Row],[inicial
saldo]]),IFERROR(-IPMT(TasaDeIntereses/12,1,Amortización[[#This Row],[N.º
disponible]],D194),0)),0)</f>
        <v>120.21488040886497</v>
      </c>
      <c r="F193" s="6">
        <f ca="1">IFERROR(IF(AND(ValoresIntroducidos,Amortización[[#This Row],[pago
fecha]]&lt;&gt;""),-PPMT(TasaDeIntereses/12,1,DuraciónDelPréstamo-ROWS($C$4:C193)+1,Amortización[[#This Row],[inicial
saldo]]),""),0)</f>
        <v>2819.7239519494096</v>
      </c>
      <c r="G193" s="6">
        <f ca="1">IF(Amortización[[#This Row],[pago
fecha]]="",0,CantidadDelImpuestoDePropiedad)</f>
        <v>375</v>
      </c>
      <c r="H193" s="6">
        <f ca="1">IF(Amortización[[#This Row],[pago
fecha]]="",0,Amortización[[#This Row],[intereses]]+Amortización[[#This Row],[principal]]+Amortización[[#This Row],[propiedad
impuestos]])</f>
        <v>3314.9388323582748</v>
      </c>
      <c r="I193" s="6">
        <f ca="1">IF(Amortización[[#This Row],[pago
fecha]]="",0,Amortización[[#This Row],[inicial
saldo]]-Amortización[[#This Row],[principal]])</f>
        <v>28851.571298127597</v>
      </c>
      <c r="J193" s="8">
        <f ca="1">IF(Amortización[[#This Row],[cierre
saldo]]&gt;0,ÚltimaFila-ROW(),0)</f>
        <v>10</v>
      </c>
    </row>
    <row r="194" spans="2:10" ht="15" customHeight="1" x14ac:dyDescent="0.25">
      <c r="B194" s="7">
        <f>ROWS($B$4:B194)</f>
        <v>191</v>
      </c>
      <c r="C194" s="9">
        <f ca="1">IF(ValoresIntroducidos,IF(Amortización[[#This Row],[N.º]]&lt;=DuraciónDelPréstamo,IF(ROW()-ROW(Amortización[[#Headers],[pago
fecha]])=1,InicioDelPréstamo,IF(I193&gt;0,EDATE(C193,1),"")),""),"")</f>
        <v>50697</v>
      </c>
      <c r="D194" s="6">
        <f ca="1">IF(ROW()-ROW(Amortización[[#Headers],[inicial
saldo]])=1,CantidadPréstamo,IF(Amortización[[#This Row],[pago
fecha]]="",0,INDEX(Amortización[], ROW()-4,8)))</f>
        <v>28851.571298127597</v>
      </c>
      <c r="E194" s="6">
        <f ca="1">IF(ValoresIntroducidos,IF(ROW()-ROW(Amortización[[#Headers],[intereses]])=1,-IPMT(TasaDeIntereses/12,1,DuraciónDelPréstamo-ROWS($C$4:C194)+1,Amortización[[#This Row],[inicial
saldo]]),IFERROR(-IPMT(TasaDeIntereses/12,1,Amortización[[#This Row],[N.º
disponible]],D195),0)),0)</f>
        <v>108.41707706824333</v>
      </c>
      <c r="F194" s="6">
        <f ca="1">IFERROR(IF(AND(ValoresIntroducidos,Amortización[[#This Row],[pago
fecha]]&lt;&gt;""),-PPMT(TasaDeIntereses/12,1,DuraciónDelPréstamo-ROWS($C$4:C194)+1,Amortización[[#This Row],[inicial
saldo]]),""),0)</f>
        <v>2831.472801749198</v>
      </c>
      <c r="G194" s="6">
        <f ca="1">IF(Amortización[[#This Row],[pago
fecha]]="",0,CantidadDelImpuestoDePropiedad)</f>
        <v>375</v>
      </c>
      <c r="H194" s="6">
        <f ca="1">IF(Amortización[[#This Row],[pago
fecha]]="",0,Amortización[[#This Row],[intereses]]+Amortización[[#This Row],[principal]]+Amortización[[#This Row],[propiedad
impuestos]])</f>
        <v>3314.8898788174415</v>
      </c>
      <c r="I194" s="6">
        <f ca="1">IF(Amortización[[#This Row],[pago
fecha]]="",0,Amortización[[#This Row],[inicial
saldo]]-Amortización[[#This Row],[principal]])</f>
        <v>26020.098496378399</v>
      </c>
      <c r="J194" s="8">
        <f ca="1">IF(Amortización[[#This Row],[cierre
saldo]]&gt;0,ÚltimaFila-ROW(),0)</f>
        <v>9</v>
      </c>
    </row>
    <row r="195" spans="2:10" ht="15" customHeight="1" x14ac:dyDescent="0.25">
      <c r="B195" s="7">
        <f>ROWS($B$4:B195)</f>
        <v>192</v>
      </c>
      <c r="C195" s="9">
        <f ca="1">IF(ValoresIntroducidos,IF(Amortización[[#This Row],[N.º]]&lt;=DuraciónDelPréstamo,IF(ROW()-ROW(Amortización[[#Headers],[pago
fecha]])=1,InicioDelPréstamo,IF(I194&gt;0,EDATE(C194,1),"")),""),"")</f>
        <v>50728</v>
      </c>
      <c r="D195" s="6">
        <f ca="1">IF(ROW()-ROW(Amortización[[#Headers],[inicial
saldo]])=1,CantidadPréstamo,IF(Amortización[[#This Row],[pago
fecha]]="",0,INDEX(Amortización[], ROW()-4,8)))</f>
        <v>26020.098496378399</v>
      </c>
      <c r="E195" s="6">
        <f ca="1">IF(ValoresIntroducidos,IF(ROW()-ROW(Amortización[[#Headers],[intereses]])=1,-IPMT(TasaDeIntereses/12,1,DuraciónDelPréstamo-ROWS($C$4:C195)+1,Amortización[[#This Row],[inicial
saldo]]),IFERROR(-IPMT(TasaDeIntereses/12,1,Amortización[[#This Row],[N.º
disponible]],D196),0)),0)</f>
        <v>96.57011621370242</v>
      </c>
      <c r="F195" s="6">
        <f ca="1">IFERROR(IF(AND(ValoresIntroducidos,Amortización[[#This Row],[pago
fecha]]&lt;&gt;""),-PPMT(TasaDeIntereses/12,1,DuraciónDelPréstamo-ROWS($C$4:C195)+1,Amortización[[#This Row],[inicial
saldo]]),""),0)</f>
        <v>2843.27060508982</v>
      </c>
      <c r="G195" s="6">
        <f ca="1">IF(Amortización[[#This Row],[pago
fecha]]="",0,CantidadDelImpuestoDePropiedad)</f>
        <v>375</v>
      </c>
      <c r="H195" s="6">
        <f ca="1">IF(Amortización[[#This Row],[pago
fecha]]="",0,Amortización[[#This Row],[intereses]]+Amortización[[#This Row],[principal]]+Amortización[[#This Row],[propiedad
impuestos]])</f>
        <v>3314.8407213035225</v>
      </c>
      <c r="I195" s="6">
        <f ca="1">IF(Amortización[[#This Row],[pago
fecha]]="",0,Amortización[[#This Row],[inicial
saldo]]-Amortización[[#This Row],[principal]])</f>
        <v>23176.82789128858</v>
      </c>
      <c r="J195" s="8">
        <f ca="1">IF(Amortización[[#This Row],[cierre
saldo]]&gt;0,ÚltimaFila-ROW(),0)</f>
        <v>8</v>
      </c>
    </row>
    <row r="196" spans="2:10" ht="15" customHeight="1" x14ac:dyDescent="0.25">
      <c r="B196" s="7">
        <f>ROWS($B$4:B196)</f>
        <v>193</v>
      </c>
      <c r="C196" s="9">
        <f ca="1">IF(ValoresIntroducidos,IF(Amortización[[#This Row],[N.º]]&lt;=DuraciónDelPréstamo,IF(ROW()-ROW(Amortización[[#Headers],[pago
fecha]])=1,InicioDelPréstamo,IF(I195&gt;0,EDATE(C195,1),"")),""),"")</f>
        <v>50758</v>
      </c>
      <c r="D196" s="6">
        <f ca="1">IF(ROW()-ROW(Amortización[[#Headers],[inicial
saldo]])=1,CantidadPréstamo,IF(Amortización[[#This Row],[pago
fecha]]="",0,INDEX(Amortización[], ROW()-4,8)))</f>
        <v>23176.82789128858</v>
      </c>
      <c r="E196" s="6">
        <f ca="1">IF(ValoresIntroducidos,IF(ROW()-ROW(Amortización[[#Headers],[intereses]])=1,-IPMT(TasaDeIntereses/12,1,DuraciónDelPréstamo-ROWS($C$4:C196)+1,Amortización[[#This Row],[inicial
saldo]]),IFERROR(-IPMT(TasaDeIntereses/12,1,Amortización[[#This Row],[N.º
disponible]],D197),0)),0)</f>
        <v>84.673793022267574</v>
      </c>
      <c r="F196" s="6">
        <f ca="1">IFERROR(IF(AND(ValoresIntroducidos,Amortización[[#This Row],[pago
fecha]]&lt;&gt;""),-PPMT(TasaDeIntereses/12,1,DuraciónDelPréstamo-ROWS($C$4:C196)+1,Amortización[[#This Row],[inicial
saldo]]),""),0)</f>
        <v>2855.1175659443611</v>
      </c>
      <c r="G196" s="6">
        <f ca="1">IF(Amortización[[#This Row],[pago
fecha]]="",0,CantidadDelImpuestoDePropiedad)</f>
        <v>375</v>
      </c>
      <c r="H196" s="6">
        <f ca="1">IF(Amortización[[#This Row],[pago
fecha]]="",0,Amortización[[#This Row],[intereses]]+Amortización[[#This Row],[principal]]+Amortización[[#This Row],[propiedad
impuestos]])</f>
        <v>3314.7913589666286</v>
      </c>
      <c r="I196" s="6">
        <f ca="1">IF(Amortización[[#This Row],[pago
fecha]]="",0,Amortización[[#This Row],[inicial
saldo]]-Amortización[[#This Row],[principal]])</f>
        <v>20321.710325344218</v>
      </c>
      <c r="J196" s="8">
        <f ca="1">IF(Amortización[[#This Row],[cierre
saldo]]&gt;0,ÚltimaFila-ROW(),0)</f>
        <v>7</v>
      </c>
    </row>
    <row r="197" spans="2:10" ht="15" customHeight="1" x14ac:dyDescent="0.25">
      <c r="B197" s="7">
        <f>ROWS($B$4:B197)</f>
        <v>194</v>
      </c>
      <c r="C197" s="9">
        <f ca="1">IF(ValoresIntroducidos,IF(Amortización[[#This Row],[N.º]]&lt;=DuraciónDelPréstamo,IF(ROW()-ROW(Amortización[[#Headers],[pago
fecha]])=1,InicioDelPréstamo,IF(I196&gt;0,EDATE(C196,1),"")),""),"")</f>
        <v>50789</v>
      </c>
      <c r="D197" s="6">
        <f ca="1">IF(ROW()-ROW(Amortización[[#Headers],[inicial
saldo]])=1,CantidadPréstamo,IF(Amortización[[#This Row],[pago
fecha]]="",0,INDEX(Amortización[], ROW()-4,8)))</f>
        <v>20321.710325344218</v>
      </c>
      <c r="E197" s="6">
        <f ca="1">IF(ValoresIntroducidos,IF(ROW()-ROW(Amortización[[#Headers],[intereses]])=1,-IPMT(TasaDeIntereses/12,1,DuraciónDelPréstamo-ROWS($C$4:C197)+1,Amortización[[#This Row],[inicial
saldo]]),IFERROR(-IPMT(TasaDeIntereses/12,1,Amortización[[#This Row],[N.º
disponible]],D198),0)),0)</f>
        <v>72.727901817535084</v>
      </c>
      <c r="F197" s="6">
        <f ca="1">IFERROR(IF(AND(ValoresIntroducidos,Amortización[[#This Row],[pago
fecha]]&lt;&gt;""),-PPMT(TasaDeIntereses/12,1,DuraciónDelPréstamo-ROWS($C$4:C197)+1,Amortización[[#This Row],[inicial
saldo]]),""),0)</f>
        <v>2867.0138891357951</v>
      </c>
      <c r="G197" s="6">
        <f ca="1">IF(Amortización[[#This Row],[pago
fecha]]="",0,CantidadDelImpuestoDePropiedad)</f>
        <v>375</v>
      </c>
      <c r="H197" s="6">
        <f ca="1">IF(Amortización[[#This Row],[pago
fecha]]="",0,Amortización[[#This Row],[intereses]]+Amortización[[#This Row],[principal]]+Amortización[[#This Row],[propiedad
impuestos]])</f>
        <v>3314.7417909533301</v>
      </c>
      <c r="I197" s="6">
        <f ca="1">IF(Amortización[[#This Row],[pago
fecha]]="",0,Amortización[[#This Row],[inicial
saldo]]-Amortización[[#This Row],[principal]])</f>
        <v>17454.696436208422</v>
      </c>
      <c r="J197" s="8">
        <f ca="1">IF(Amortización[[#This Row],[cierre
saldo]]&gt;0,ÚltimaFila-ROW(),0)</f>
        <v>6</v>
      </c>
    </row>
    <row r="198" spans="2:10" ht="15" customHeight="1" x14ac:dyDescent="0.25">
      <c r="B198" s="7">
        <f>ROWS($B$4:B198)</f>
        <v>195</v>
      </c>
      <c r="C198" s="9">
        <f ca="1">IF(ValoresIntroducidos,IF(Amortización[[#This Row],[N.º]]&lt;=DuraciónDelPréstamo,IF(ROW()-ROW(Amortización[[#Headers],[pago
fecha]])=1,InicioDelPréstamo,IF(I197&gt;0,EDATE(C197,1),"")),""),"")</f>
        <v>50820</v>
      </c>
      <c r="D198" s="6">
        <f ca="1">IF(ROW()-ROW(Amortización[[#Headers],[inicial
saldo]])=1,CantidadPréstamo,IF(Amortización[[#This Row],[pago
fecha]]="",0,INDEX(Amortización[], ROW()-4,8)))</f>
        <v>17454.696436208422</v>
      </c>
      <c r="E198" s="6">
        <f ca="1">IF(ValoresIntroducidos,IF(ROW()-ROW(Amortización[[#Headers],[intereses]])=1,-IPMT(TasaDeIntereses/12,1,DuraciónDelPréstamo-ROWS($C$4:C198)+1,Amortización[[#This Row],[inicial
saldo]]),IFERROR(-IPMT(TasaDeIntereses/12,1,Amortización[[#This Row],[N.º
disponible]],D199),0)),0)</f>
        <v>60.732236066116229</v>
      </c>
      <c r="F198" s="6">
        <f ca="1">IFERROR(IF(AND(ValoresIntroducidos,Amortización[[#This Row],[pago
fecha]]&lt;&gt;""),-PPMT(TasaDeIntereses/12,1,DuraciónDelPréstamo-ROWS($C$4:C198)+1,Amortización[[#This Row],[inicial
saldo]]),""),0)</f>
        <v>2878.9597803405277</v>
      </c>
      <c r="G198" s="6">
        <f ca="1">IF(Amortización[[#This Row],[pago
fecha]]="",0,CantidadDelImpuestoDePropiedad)</f>
        <v>375</v>
      </c>
      <c r="H198" s="6">
        <f ca="1">IF(Amortización[[#This Row],[pago
fecha]]="",0,Amortización[[#This Row],[intereses]]+Amortización[[#This Row],[principal]]+Amortización[[#This Row],[propiedad
impuestos]])</f>
        <v>3314.6920164066441</v>
      </c>
      <c r="I198" s="6">
        <f ca="1">IF(Amortización[[#This Row],[pago
fecha]]="",0,Amortización[[#This Row],[inicial
saldo]]-Amortización[[#This Row],[principal]])</f>
        <v>14575.736655867895</v>
      </c>
      <c r="J198" s="8">
        <f ca="1">IF(Amortización[[#This Row],[cierre
saldo]]&gt;0,ÚltimaFila-ROW(),0)</f>
        <v>5</v>
      </c>
    </row>
    <row r="199" spans="2:10" ht="15" customHeight="1" x14ac:dyDescent="0.25">
      <c r="B199" s="7">
        <f>ROWS($B$4:B199)</f>
        <v>196</v>
      </c>
      <c r="C199" s="9">
        <f ca="1">IF(ValoresIntroducidos,IF(Amortización[[#This Row],[N.º]]&lt;=DuraciónDelPréstamo,IF(ROW()-ROW(Amortización[[#Headers],[pago
fecha]])=1,InicioDelPréstamo,IF(I198&gt;0,EDATE(C198,1),"")),""),"")</f>
        <v>50848</v>
      </c>
      <c r="D199" s="6">
        <f ca="1">IF(ROW()-ROW(Amortización[[#Headers],[inicial
saldo]])=1,CantidadPréstamo,IF(Amortización[[#This Row],[pago
fecha]]="",0,INDEX(Amortización[], ROW()-4,8)))</f>
        <v>14575.736655867895</v>
      </c>
      <c r="E199" s="6">
        <f ca="1">IF(ValoresIntroducidos,IF(ROW()-ROW(Amortización[[#Headers],[intereses]])=1,-IPMT(TasaDeIntereses/12,1,DuraciónDelPréstamo-ROWS($C$4:C199)+1,Amortización[[#This Row],[inicial
saldo]]),IFERROR(-IPMT(TasaDeIntereses/12,1,Amortización[[#This Row],[N.º
disponible]],D200),0)),0)</f>
        <v>48.686588374066453</v>
      </c>
      <c r="F199" s="6">
        <f ca="1">IFERROR(IF(AND(ValoresIntroducidos,Amortización[[#This Row],[pago
fecha]]&lt;&gt;""),-PPMT(TasaDeIntereses/12,1,DuraciónDelPréstamo-ROWS($C$4:C199)+1,Amortización[[#This Row],[inicial
saldo]]),""),0)</f>
        <v>2890.9554460919471</v>
      </c>
      <c r="G199" s="6">
        <f ca="1">IF(Amortización[[#This Row],[pago
fecha]]="",0,CantidadDelImpuestoDePropiedad)</f>
        <v>375</v>
      </c>
      <c r="H199" s="6">
        <f ca="1">IF(Amortización[[#This Row],[pago
fecha]]="",0,Amortización[[#This Row],[intereses]]+Amortización[[#This Row],[principal]]+Amortización[[#This Row],[propiedad
impuestos]])</f>
        <v>3314.6420344660137</v>
      </c>
      <c r="I199" s="6">
        <f ca="1">IF(Amortización[[#This Row],[pago
fecha]]="",0,Amortización[[#This Row],[inicial
saldo]]-Amortización[[#This Row],[principal]])</f>
        <v>11684.781209775949</v>
      </c>
      <c r="J199" s="8">
        <f ca="1">IF(Amortización[[#This Row],[cierre
saldo]]&gt;0,ÚltimaFila-ROW(),0)</f>
        <v>4</v>
      </c>
    </row>
    <row r="200" spans="2:10" ht="15" customHeight="1" x14ac:dyDescent="0.25">
      <c r="B200" s="7">
        <f>ROWS($B$4:B200)</f>
        <v>197</v>
      </c>
      <c r="C200" s="9">
        <f ca="1">IF(ValoresIntroducidos,IF(Amortización[[#This Row],[N.º]]&lt;=DuraciónDelPréstamo,IF(ROW()-ROW(Amortización[[#Headers],[pago
fecha]])=1,InicioDelPréstamo,IF(I199&gt;0,EDATE(C199,1),"")),""),"")</f>
        <v>50879</v>
      </c>
      <c r="D200" s="6">
        <f ca="1">IF(ROW()-ROW(Amortización[[#Headers],[inicial
saldo]])=1,CantidadPréstamo,IF(Amortización[[#This Row],[pago
fecha]]="",0,INDEX(Amortización[], ROW()-4,8)))</f>
        <v>11684.781209775949</v>
      </c>
      <c r="E200" s="6">
        <f ca="1">IF(ValoresIntroducidos,IF(ROW()-ROW(Amortización[[#Headers],[intereses]])=1,-IPMT(TasaDeIntereses/12,1,DuraciónDelPréstamo-ROWS($C$4:C200)+1,Amortización[[#This Row],[inicial
saldo]]),IFERROR(-IPMT(TasaDeIntereses/12,1,Amortización[[#This Row],[N.º
disponible]],D201),0)),0)</f>
        <v>36.590750483299793</v>
      </c>
      <c r="F200" s="6">
        <f ca="1">IFERROR(IF(AND(ValoresIntroducidos,Amortización[[#This Row],[pago
fecha]]&lt;&gt;""),-PPMT(TasaDeIntereses/12,1,DuraciónDelPréstamo-ROWS($C$4:C200)+1,Amortización[[#This Row],[inicial
saldo]]),""),0)</f>
        <v>2903.001093783997</v>
      </c>
      <c r="G200" s="6">
        <f ca="1">IF(Amortización[[#This Row],[pago
fecha]]="",0,CantidadDelImpuestoDePropiedad)</f>
        <v>375</v>
      </c>
      <c r="H200" s="6">
        <f ca="1">IF(Amortización[[#This Row],[pago
fecha]]="",0,Amortización[[#This Row],[intereses]]+Amortización[[#This Row],[principal]]+Amortización[[#This Row],[propiedad
impuestos]])</f>
        <v>3314.5918442672969</v>
      </c>
      <c r="I200" s="6">
        <f ca="1">IF(Amortización[[#This Row],[pago
fecha]]="",0,Amortización[[#This Row],[inicial
saldo]]-Amortización[[#This Row],[principal]])</f>
        <v>8781.7801159919509</v>
      </c>
      <c r="J200" s="8">
        <f ca="1">IF(Amortización[[#This Row],[cierre
saldo]]&gt;0,ÚltimaFila-ROW(),0)</f>
        <v>3</v>
      </c>
    </row>
    <row r="201" spans="2:10" ht="15" customHeight="1" x14ac:dyDescent="0.25">
      <c r="B201" s="7">
        <f>ROWS($B$4:B201)</f>
        <v>198</v>
      </c>
      <c r="C201" s="9">
        <f ca="1">IF(ValoresIntroducidos,IF(Amortización[[#This Row],[N.º]]&lt;=DuraciónDelPréstamo,IF(ROW()-ROW(Amortización[[#Headers],[pago
fecha]])=1,InicioDelPréstamo,IF(I200&gt;0,EDATE(C200,1),"")),""),"")</f>
        <v>50909</v>
      </c>
      <c r="D201" s="6">
        <f ca="1">IF(ROW()-ROW(Amortización[[#Headers],[inicial
saldo]])=1,CantidadPréstamo,IF(Amortización[[#This Row],[pago
fecha]]="",0,INDEX(Amortización[], ROW()-4,8)))</f>
        <v>8781.7801159919509</v>
      </c>
      <c r="E201" s="6">
        <f ca="1">IF(ValoresIntroducidos,IF(ROW()-ROW(Amortización[[#Headers],[intereses]])=1,-IPMT(TasaDeIntereses/12,1,DuraciónDelPréstamo-ROWS($C$4:C201)+1,Amortización[[#This Row],[inicial
saldo]]),IFERROR(-IPMT(TasaDeIntereses/12,1,Amortización[[#This Row],[N.º
disponible]],D202),0)),0)</f>
        <v>24.444513267988281</v>
      </c>
      <c r="F201" s="6">
        <f ca="1">IFERROR(IF(AND(ValoresIntroducidos,Amortización[[#This Row],[pago
fecha]]&lt;&gt;""),-PPMT(TasaDeIntereses/12,1,DuraciónDelPréstamo-ROWS($C$4:C201)+1,Amortización[[#This Row],[inicial
saldo]]),""),0)</f>
        <v>2915.0969316747628</v>
      </c>
      <c r="G201" s="6">
        <f ca="1">IF(Amortización[[#This Row],[pago
fecha]]="",0,CantidadDelImpuestoDePropiedad)</f>
        <v>375</v>
      </c>
      <c r="H201" s="6">
        <f ca="1">IF(Amortización[[#This Row],[pago
fecha]]="",0,Amortización[[#This Row],[intereses]]+Amortización[[#This Row],[principal]]+Amortización[[#This Row],[propiedad
impuestos]])</f>
        <v>3314.5414449427512</v>
      </c>
      <c r="I201" s="6">
        <f ca="1">IF(Amortización[[#This Row],[pago
fecha]]="",0,Amortización[[#This Row],[inicial
saldo]]-Amortización[[#This Row],[principal]])</f>
        <v>5866.6831843171876</v>
      </c>
      <c r="J201" s="8">
        <f ca="1">IF(Amortización[[#This Row],[cierre
saldo]]&gt;0,ÚltimaFila-ROW(),0)</f>
        <v>2</v>
      </c>
    </row>
    <row r="202" spans="2:10" ht="15" customHeight="1" x14ac:dyDescent="0.25">
      <c r="B202" s="7">
        <f>ROWS($B$4:B202)</f>
        <v>199</v>
      </c>
      <c r="C202" s="9">
        <f ca="1">IF(ValoresIntroducidos,IF(Amortización[[#This Row],[N.º]]&lt;=DuraciónDelPréstamo,IF(ROW()-ROW(Amortización[[#Headers],[pago
fecha]])=1,InicioDelPréstamo,IF(I201&gt;0,EDATE(C201,1),"")),""),"")</f>
        <v>50940</v>
      </c>
      <c r="D202" s="6">
        <f ca="1">IF(ROW()-ROW(Amortización[[#Headers],[inicial
saldo]])=1,CantidadPréstamo,IF(Amortización[[#This Row],[pago
fecha]]="",0,INDEX(Amortización[], ROW()-4,8)))</f>
        <v>5866.6831843171876</v>
      </c>
      <c r="E202" s="6">
        <f ca="1">IF(ValoresIntroducidos,IF(ROW()-ROW(Amortización[[#Headers],[intereses]])=1,-IPMT(TasaDeIntereses/12,1,DuraciónDelPréstamo-ROWS($C$4:C202)+1,Amortización[[#This Row],[inicial
saldo]]),IFERROR(-IPMT(TasaDeIntereses/12,1,Amortización[[#This Row],[N.º
disponible]],D203),0)),0)</f>
        <v>12.247666730946312</v>
      </c>
      <c r="F202" s="6">
        <f ca="1">IFERROR(IF(AND(ValoresIntroducidos,Amortización[[#This Row],[pago
fecha]]&lt;&gt;""),-PPMT(TasaDeIntereses/12,1,DuraciónDelPréstamo-ROWS($C$4:C202)+1,Amortización[[#This Row],[inicial
saldo]]),""),0)</f>
        <v>2927.2431688900733</v>
      </c>
      <c r="G202" s="6">
        <f ca="1">IF(Amortización[[#This Row],[pago
fecha]]="",0,CantidadDelImpuestoDePropiedad)</f>
        <v>375</v>
      </c>
      <c r="H202" s="6">
        <f ca="1">IF(Amortización[[#This Row],[pago
fecha]]="",0,Amortización[[#This Row],[intereses]]+Amortización[[#This Row],[principal]]+Amortización[[#This Row],[propiedad
impuestos]])</f>
        <v>3314.4908356210194</v>
      </c>
      <c r="I202" s="6">
        <f ca="1">IF(Amortización[[#This Row],[pago
fecha]]="",0,Amortización[[#This Row],[inicial
saldo]]-Amortización[[#This Row],[principal]])</f>
        <v>2939.4400154271143</v>
      </c>
      <c r="J202" s="8">
        <f ca="1">IF(Amortización[[#This Row],[cierre
saldo]]&gt;0,ÚltimaFila-ROW(),0)</f>
        <v>1</v>
      </c>
    </row>
    <row r="203" spans="2:10" ht="15" customHeight="1" x14ac:dyDescent="0.25">
      <c r="B203" s="7">
        <f>ROWS($B$4:B203)</f>
        <v>200</v>
      </c>
      <c r="C203" s="9">
        <f ca="1">IF(ValoresIntroducidos,IF(Amortización[[#This Row],[N.º]]&lt;=DuraciónDelPréstamo,IF(ROW()-ROW(Amortización[[#Headers],[pago
fecha]])=1,InicioDelPréstamo,IF(I202&gt;0,EDATE(C202,1),"")),""),"")</f>
        <v>50970</v>
      </c>
      <c r="D203" s="6">
        <f ca="1">IF(ROW()-ROW(Amortización[[#Headers],[inicial
saldo]])=1,CantidadPréstamo,IF(Amortización[[#This Row],[pago
fecha]]="",0,INDEX(Amortización[], ROW()-4,8)))</f>
        <v>2939.4400154271143</v>
      </c>
      <c r="E203" s="6">
        <f ca="1">IF(ValoresIntroducidos,IF(ROW()-ROW(Amortización[[#Headers],[intereses]])=1,-IPMT(TasaDeIntereses/12,1,DuraciónDelPréstamo-ROWS($C$4:C203)+1,Amortización[[#This Row],[inicial
saldo]]),IFERROR(-IPMT(TasaDeIntereses/12,1,Amortización[[#This Row],[N.º
disponible]],D204),0)),0)</f>
        <v>0</v>
      </c>
      <c r="F203" s="6">
        <f ca="1">IFERROR(IF(AND(ValoresIntroducidos,Amortización[[#This Row],[pago
fecha]]&lt;&gt;""),-PPMT(TasaDeIntereses/12,1,DuraciónDelPréstamo-ROWS($C$4:C203)+1,Amortización[[#This Row],[inicial
saldo]]),""),0)</f>
        <v>2939.4400154271152</v>
      </c>
      <c r="G203" s="6">
        <f ca="1">IF(Amortización[[#This Row],[pago
fecha]]="",0,CantidadDelImpuestoDePropiedad)</f>
        <v>375</v>
      </c>
      <c r="H203" s="6">
        <f ca="1">IF(Amortización[[#This Row],[pago
fecha]]="",0,Amortización[[#This Row],[intereses]]+Amortización[[#This Row],[principal]]+Amortización[[#This Row],[propiedad
impuestos]])</f>
        <v>3314.4400154271152</v>
      </c>
      <c r="I203" s="6">
        <f ca="1">IF(Amortización[[#This Row],[pago
fecha]]="",0,Amortización[[#This Row],[inicial
saldo]]-Amortización[[#This Row],[principal]])</f>
        <v>-9.0949470177292824E-13</v>
      </c>
      <c r="J203" s="8">
        <f ca="1">IF(Amortización[[#This Row],[cierre
saldo]]&gt;0,ÚltimaFila-ROW(),0)</f>
        <v>0</v>
      </c>
    </row>
    <row r="204" spans="2:10" ht="15" customHeight="1" x14ac:dyDescent="0.25">
      <c r="B204" s="7">
        <f>ROWS($B$4:B204)</f>
        <v>201</v>
      </c>
      <c r="C204" s="9" t="str">
        <f ca="1">IF(ValoresIntroducidos,IF(Amortización[[#This Row],[N.º]]&lt;=DuraciónDelPréstamo,IF(ROW()-ROW(Amortización[[#Headers],[pago
fecha]])=1,InicioDelPréstamo,IF(I203&gt;0,EDATE(C203,1),"")),""),"")</f>
        <v/>
      </c>
      <c r="D204" s="6">
        <f ca="1">IF(ROW()-ROW(Amortización[[#Headers],[inicial
saldo]])=1,CantidadPréstamo,IF(Amortización[[#This Row],[pago
fecha]]="",0,INDEX(Amortización[], ROW()-4,8)))</f>
        <v>0</v>
      </c>
      <c r="E204" s="6">
        <f ca="1">IF(ValoresIntroducidos,IF(ROW()-ROW(Amortización[[#Headers],[intereses]])=1,-IPMT(TasaDeIntereses/12,1,DuraciónDelPréstamo-ROWS($C$4:C204)+1,Amortización[[#This Row],[inicial
saldo]]),IFERROR(-IPMT(TasaDeIntereses/12,1,Amortización[[#This Row],[N.º
disponible]],D205),0)),0)</f>
        <v>0</v>
      </c>
      <c r="F204" s="6" t="str">
        <f ca="1">IFERROR(IF(AND(ValoresIntroducidos,Amortización[[#This Row],[pago
fecha]]&lt;&gt;""),-PPMT(TasaDeIntereses/12,1,DuraciónDelPréstamo-ROWS($C$4:C204)+1,Amortización[[#This Row],[inicial
saldo]]),""),0)</f>
        <v/>
      </c>
      <c r="G204" s="6">
        <f ca="1">IF(Amortización[[#This Row],[pago
fecha]]="",0,CantidadDelImpuestoDePropiedad)</f>
        <v>0</v>
      </c>
      <c r="H204" s="6">
        <f ca="1">IF(Amortización[[#This Row],[pago
fecha]]="",0,Amortización[[#This Row],[intereses]]+Amortización[[#This Row],[principal]]+Amortización[[#This Row],[propiedad
impuestos]])</f>
        <v>0</v>
      </c>
      <c r="I204" s="6">
        <f ca="1">IF(Amortización[[#This Row],[pago
fecha]]="",0,Amortización[[#This Row],[inicial
saldo]]-Amortización[[#This Row],[principal]])</f>
        <v>0</v>
      </c>
      <c r="J204" s="8">
        <f ca="1">IF(Amortización[[#This Row],[cierre
saldo]]&gt;0,ÚltimaFila-ROW(),0)</f>
        <v>0</v>
      </c>
    </row>
    <row r="205" spans="2:10" ht="15" customHeight="1" x14ac:dyDescent="0.25">
      <c r="B205" s="7">
        <f>ROWS($B$4:B205)</f>
        <v>202</v>
      </c>
      <c r="C205" s="9" t="str">
        <f ca="1">IF(ValoresIntroducidos,IF(Amortización[[#This Row],[N.º]]&lt;=DuraciónDelPréstamo,IF(ROW()-ROW(Amortización[[#Headers],[pago
fecha]])=1,InicioDelPréstamo,IF(I204&gt;0,EDATE(C204,1),"")),""),"")</f>
        <v/>
      </c>
      <c r="D205" s="6">
        <f ca="1">IF(ROW()-ROW(Amortización[[#Headers],[inicial
saldo]])=1,CantidadPréstamo,IF(Amortización[[#This Row],[pago
fecha]]="",0,INDEX(Amortización[], ROW()-4,8)))</f>
        <v>0</v>
      </c>
      <c r="E205" s="6">
        <f ca="1">IF(ValoresIntroducidos,IF(ROW()-ROW(Amortización[[#Headers],[intereses]])=1,-IPMT(TasaDeIntereses/12,1,DuraciónDelPréstamo-ROWS($C$4:C205)+1,Amortización[[#This Row],[inicial
saldo]]),IFERROR(-IPMT(TasaDeIntereses/12,1,Amortización[[#This Row],[N.º
disponible]],D206),0)),0)</f>
        <v>0</v>
      </c>
      <c r="F205" s="6" t="str">
        <f ca="1">IFERROR(IF(AND(ValoresIntroducidos,Amortización[[#This Row],[pago
fecha]]&lt;&gt;""),-PPMT(TasaDeIntereses/12,1,DuraciónDelPréstamo-ROWS($C$4:C205)+1,Amortización[[#This Row],[inicial
saldo]]),""),0)</f>
        <v/>
      </c>
      <c r="G205" s="6">
        <f ca="1">IF(Amortización[[#This Row],[pago
fecha]]="",0,CantidadDelImpuestoDePropiedad)</f>
        <v>0</v>
      </c>
      <c r="H205" s="6">
        <f ca="1">IF(Amortización[[#This Row],[pago
fecha]]="",0,Amortización[[#This Row],[intereses]]+Amortización[[#This Row],[principal]]+Amortización[[#This Row],[propiedad
impuestos]])</f>
        <v>0</v>
      </c>
      <c r="I205" s="6">
        <f ca="1">IF(Amortización[[#This Row],[pago
fecha]]="",0,Amortización[[#This Row],[inicial
saldo]]-Amortización[[#This Row],[principal]])</f>
        <v>0</v>
      </c>
      <c r="J205" s="8">
        <f ca="1">IF(Amortización[[#This Row],[cierre
saldo]]&gt;0,ÚltimaFila-ROW(),0)</f>
        <v>0</v>
      </c>
    </row>
    <row r="206" spans="2:10" ht="15" customHeight="1" x14ac:dyDescent="0.25">
      <c r="B206" s="7">
        <f>ROWS($B$4:B206)</f>
        <v>203</v>
      </c>
      <c r="C206" s="9" t="str">
        <f ca="1">IF(ValoresIntroducidos,IF(Amortización[[#This Row],[N.º]]&lt;=DuraciónDelPréstamo,IF(ROW()-ROW(Amortización[[#Headers],[pago
fecha]])=1,InicioDelPréstamo,IF(I205&gt;0,EDATE(C205,1),"")),""),"")</f>
        <v/>
      </c>
      <c r="D206" s="6">
        <f ca="1">IF(ROW()-ROW(Amortización[[#Headers],[inicial
saldo]])=1,CantidadPréstamo,IF(Amortización[[#This Row],[pago
fecha]]="",0,INDEX(Amortización[], ROW()-4,8)))</f>
        <v>0</v>
      </c>
      <c r="E206" s="6">
        <f ca="1">IF(ValoresIntroducidos,IF(ROW()-ROW(Amortización[[#Headers],[intereses]])=1,-IPMT(TasaDeIntereses/12,1,DuraciónDelPréstamo-ROWS($C$4:C206)+1,Amortización[[#This Row],[inicial
saldo]]),IFERROR(-IPMT(TasaDeIntereses/12,1,Amortización[[#This Row],[N.º
disponible]],D207),0)),0)</f>
        <v>0</v>
      </c>
      <c r="F206" s="6" t="str">
        <f ca="1">IFERROR(IF(AND(ValoresIntroducidos,Amortización[[#This Row],[pago
fecha]]&lt;&gt;""),-PPMT(TasaDeIntereses/12,1,DuraciónDelPréstamo-ROWS($C$4:C206)+1,Amortización[[#This Row],[inicial
saldo]]),""),0)</f>
        <v/>
      </c>
      <c r="G206" s="6">
        <f ca="1">IF(Amortización[[#This Row],[pago
fecha]]="",0,CantidadDelImpuestoDePropiedad)</f>
        <v>0</v>
      </c>
      <c r="H206" s="6">
        <f ca="1">IF(Amortización[[#This Row],[pago
fecha]]="",0,Amortización[[#This Row],[intereses]]+Amortización[[#This Row],[principal]]+Amortización[[#This Row],[propiedad
impuestos]])</f>
        <v>0</v>
      </c>
      <c r="I206" s="6">
        <f ca="1">IF(Amortización[[#This Row],[pago
fecha]]="",0,Amortización[[#This Row],[inicial
saldo]]-Amortización[[#This Row],[principal]])</f>
        <v>0</v>
      </c>
      <c r="J206" s="8">
        <f ca="1">IF(Amortización[[#This Row],[cierre
saldo]]&gt;0,ÚltimaFila-ROW(),0)</f>
        <v>0</v>
      </c>
    </row>
    <row r="207" spans="2:10" ht="15" customHeight="1" x14ac:dyDescent="0.25">
      <c r="B207" s="7">
        <f>ROWS($B$4:B207)</f>
        <v>204</v>
      </c>
      <c r="C207" s="9" t="str">
        <f ca="1">IF(ValoresIntroducidos,IF(Amortización[[#This Row],[N.º]]&lt;=DuraciónDelPréstamo,IF(ROW()-ROW(Amortización[[#Headers],[pago
fecha]])=1,InicioDelPréstamo,IF(I206&gt;0,EDATE(C206,1),"")),""),"")</f>
        <v/>
      </c>
      <c r="D207" s="6">
        <f ca="1">IF(ROW()-ROW(Amortización[[#Headers],[inicial
saldo]])=1,CantidadPréstamo,IF(Amortización[[#This Row],[pago
fecha]]="",0,INDEX(Amortización[], ROW()-4,8)))</f>
        <v>0</v>
      </c>
      <c r="E207" s="6">
        <f ca="1">IF(ValoresIntroducidos,IF(ROW()-ROW(Amortización[[#Headers],[intereses]])=1,-IPMT(TasaDeIntereses/12,1,DuraciónDelPréstamo-ROWS($C$4:C207)+1,Amortización[[#This Row],[inicial
saldo]]),IFERROR(-IPMT(TasaDeIntereses/12,1,Amortización[[#This Row],[N.º
disponible]],D208),0)),0)</f>
        <v>0</v>
      </c>
      <c r="F207" s="6" t="str">
        <f ca="1">IFERROR(IF(AND(ValoresIntroducidos,Amortización[[#This Row],[pago
fecha]]&lt;&gt;""),-PPMT(TasaDeIntereses/12,1,DuraciónDelPréstamo-ROWS($C$4:C207)+1,Amortización[[#This Row],[inicial
saldo]]),""),0)</f>
        <v/>
      </c>
      <c r="G207" s="6">
        <f ca="1">IF(Amortización[[#This Row],[pago
fecha]]="",0,CantidadDelImpuestoDePropiedad)</f>
        <v>0</v>
      </c>
      <c r="H207" s="6">
        <f ca="1">IF(Amortización[[#This Row],[pago
fecha]]="",0,Amortización[[#This Row],[intereses]]+Amortización[[#This Row],[principal]]+Amortización[[#This Row],[propiedad
impuestos]])</f>
        <v>0</v>
      </c>
      <c r="I207" s="6">
        <f ca="1">IF(Amortización[[#This Row],[pago
fecha]]="",0,Amortización[[#This Row],[inicial
saldo]]-Amortización[[#This Row],[principal]])</f>
        <v>0</v>
      </c>
      <c r="J207" s="8">
        <f ca="1">IF(Amortización[[#This Row],[cierre
saldo]]&gt;0,ÚltimaFila-ROW(),0)</f>
        <v>0</v>
      </c>
    </row>
    <row r="208" spans="2:10" ht="15" customHeight="1" x14ac:dyDescent="0.25">
      <c r="B208" s="7">
        <f>ROWS($B$4:B208)</f>
        <v>205</v>
      </c>
      <c r="C208" s="9" t="str">
        <f ca="1">IF(ValoresIntroducidos,IF(Amortización[[#This Row],[N.º]]&lt;=DuraciónDelPréstamo,IF(ROW()-ROW(Amortización[[#Headers],[pago
fecha]])=1,InicioDelPréstamo,IF(I207&gt;0,EDATE(C207,1),"")),""),"")</f>
        <v/>
      </c>
      <c r="D208" s="6">
        <f ca="1">IF(ROW()-ROW(Amortización[[#Headers],[inicial
saldo]])=1,CantidadPréstamo,IF(Amortización[[#This Row],[pago
fecha]]="",0,INDEX(Amortización[], ROW()-4,8)))</f>
        <v>0</v>
      </c>
      <c r="E208" s="6">
        <f ca="1">IF(ValoresIntroducidos,IF(ROW()-ROW(Amortización[[#Headers],[intereses]])=1,-IPMT(TasaDeIntereses/12,1,DuraciónDelPréstamo-ROWS($C$4:C208)+1,Amortización[[#This Row],[inicial
saldo]]),IFERROR(-IPMT(TasaDeIntereses/12,1,Amortización[[#This Row],[N.º
disponible]],D209),0)),0)</f>
        <v>0</v>
      </c>
      <c r="F208" s="6" t="str">
        <f ca="1">IFERROR(IF(AND(ValoresIntroducidos,Amortización[[#This Row],[pago
fecha]]&lt;&gt;""),-PPMT(TasaDeIntereses/12,1,DuraciónDelPréstamo-ROWS($C$4:C208)+1,Amortización[[#This Row],[inicial
saldo]]),""),0)</f>
        <v/>
      </c>
      <c r="G208" s="6">
        <f ca="1">IF(Amortización[[#This Row],[pago
fecha]]="",0,CantidadDelImpuestoDePropiedad)</f>
        <v>0</v>
      </c>
      <c r="H208" s="6">
        <f ca="1">IF(Amortización[[#This Row],[pago
fecha]]="",0,Amortización[[#This Row],[intereses]]+Amortización[[#This Row],[principal]]+Amortización[[#This Row],[propiedad
impuestos]])</f>
        <v>0</v>
      </c>
      <c r="I208" s="6">
        <f ca="1">IF(Amortización[[#This Row],[pago
fecha]]="",0,Amortización[[#This Row],[inicial
saldo]]-Amortización[[#This Row],[principal]])</f>
        <v>0</v>
      </c>
      <c r="J208" s="8">
        <f ca="1">IF(Amortización[[#This Row],[cierre
saldo]]&gt;0,ÚltimaFila-ROW(),0)</f>
        <v>0</v>
      </c>
    </row>
    <row r="209" spans="2:10" ht="15" customHeight="1" x14ac:dyDescent="0.25">
      <c r="B209" s="7">
        <f>ROWS($B$4:B209)</f>
        <v>206</v>
      </c>
      <c r="C209" s="9" t="str">
        <f ca="1">IF(ValoresIntroducidos,IF(Amortización[[#This Row],[N.º]]&lt;=DuraciónDelPréstamo,IF(ROW()-ROW(Amortización[[#Headers],[pago
fecha]])=1,InicioDelPréstamo,IF(I208&gt;0,EDATE(C208,1),"")),""),"")</f>
        <v/>
      </c>
      <c r="D209" s="6">
        <f ca="1">IF(ROW()-ROW(Amortización[[#Headers],[inicial
saldo]])=1,CantidadPréstamo,IF(Amortización[[#This Row],[pago
fecha]]="",0,INDEX(Amortización[], ROW()-4,8)))</f>
        <v>0</v>
      </c>
      <c r="E209" s="6">
        <f ca="1">IF(ValoresIntroducidos,IF(ROW()-ROW(Amortización[[#Headers],[intereses]])=1,-IPMT(TasaDeIntereses/12,1,DuraciónDelPréstamo-ROWS($C$4:C209)+1,Amortización[[#This Row],[inicial
saldo]]),IFERROR(-IPMT(TasaDeIntereses/12,1,Amortización[[#This Row],[N.º
disponible]],D210),0)),0)</f>
        <v>0</v>
      </c>
      <c r="F209" s="6" t="str">
        <f ca="1">IFERROR(IF(AND(ValoresIntroducidos,Amortización[[#This Row],[pago
fecha]]&lt;&gt;""),-PPMT(TasaDeIntereses/12,1,DuraciónDelPréstamo-ROWS($C$4:C209)+1,Amortización[[#This Row],[inicial
saldo]]),""),0)</f>
        <v/>
      </c>
      <c r="G209" s="6">
        <f ca="1">IF(Amortización[[#This Row],[pago
fecha]]="",0,CantidadDelImpuestoDePropiedad)</f>
        <v>0</v>
      </c>
      <c r="H209" s="6">
        <f ca="1">IF(Amortización[[#This Row],[pago
fecha]]="",0,Amortización[[#This Row],[intereses]]+Amortización[[#This Row],[principal]]+Amortización[[#This Row],[propiedad
impuestos]])</f>
        <v>0</v>
      </c>
      <c r="I209" s="6">
        <f ca="1">IF(Amortización[[#This Row],[pago
fecha]]="",0,Amortización[[#This Row],[inicial
saldo]]-Amortización[[#This Row],[principal]])</f>
        <v>0</v>
      </c>
      <c r="J209" s="8">
        <f ca="1">IF(Amortización[[#This Row],[cierre
saldo]]&gt;0,ÚltimaFila-ROW(),0)</f>
        <v>0</v>
      </c>
    </row>
    <row r="210" spans="2:10" ht="15" customHeight="1" x14ac:dyDescent="0.25">
      <c r="B210" s="7">
        <f>ROWS($B$4:B210)</f>
        <v>207</v>
      </c>
      <c r="C210" s="9" t="str">
        <f ca="1">IF(ValoresIntroducidos,IF(Amortización[[#This Row],[N.º]]&lt;=DuraciónDelPréstamo,IF(ROW()-ROW(Amortización[[#Headers],[pago
fecha]])=1,InicioDelPréstamo,IF(I209&gt;0,EDATE(C209,1),"")),""),"")</f>
        <v/>
      </c>
      <c r="D210" s="6">
        <f ca="1">IF(ROW()-ROW(Amortización[[#Headers],[inicial
saldo]])=1,CantidadPréstamo,IF(Amortización[[#This Row],[pago
fecha]]="",0,INDEX(Amortización[], ROW()-4,8)))</f>
        <v>0</v>
      </c>
      <c r="E210" s="6">
        <f ca="1">IF(ValoresIntroducidos,IF(ROW()-ROW(Amortización[[#Headers],[intereses]])=1,-IPMT(TasaDeIntereses/12,1,DuraciónDelPréstamo-ROWS($C$4:C210)+1,Amortización[[#This Row],[inicial
saldo]]),IFERROR(-IPMT(TasaDeIntereses/12,1,Amortización[[#This Row],[N.º
disponible]],D211),0)),0)</f>
        <v>0</v>
      </c>
      <c r="F210" s="6" t="str">
        <f ca="1">IFERROR(IF(AND(ValoresIntroducidos,Amortización[[#This Row],[pago
fecha]]&lt;&gt;""),-PPMT(TasaDeIntereses/12,1,DuraciónDelPréstamo-ROWS($C$4:C210)+1,Amortización[[#This Row],[inicial
saldo]]),""),0)</f>
        <v/>
      </c>
      <c r="G210" s="6">
        <f ca="1">IF(Amortización[[#This Row],[pago
fecha]]="",0,CantidadDelImpuestoDePropiedad)</f>
        <v>0</v>
      </c>
      <c r="H210" s="6">
        <f ca="1">IF(Amortización[[#This Row],[pago
fecha]]="",0,Amortización[[#This Row],[intereses]]+Amortización[[#This Row],[principal]]+Amortización[[#This Row],[propiedad
impuestos]])</f>
        <v>0</v>
      </c>
      <c r="I210" s="6">
        <f ca="1">IF(Amortización[[#This Row],[pago
fecha]]="",0,Amortización[[#This Row],[inicial
saldo]]-Amortización[[#This Row],[principal]])</f>
        <v>0</v>
      </c>
      <c r="J210" s="8">
        <f ca="1">IF(Amortización[[#This Row],[cierre
saldo]]&gt;0,ÚltimaFila-ROW(),0)</f>
        <v>0</v>
      </c>
    </row>
    <row r="211" spans="2:10" ht="15" customHeight="1" x14ac:dyDescent="0.25">
      <c r="B211" s="7">
        <f>ROWS($B$4:B211)</f>
        <v>208</v>
      </c>
      <c r="C211" s="9" t="str">
        <f ca="1">IF(ValoresIntroducidos,IF(Amortización[[#This Row],[N.º]]&lt;=DuraciónDelPréstamo,IF(ROW()-ROW(Amortización[[#Headers],[pago
fecha]])=1,InicioDelPréstamo,IF(I210&gt;0,EDATE(C210,1),"")),""),"")</f>
        <v/>
      </c>
      <c r="D211" s="6">
        <f ca="1">IF(ROW()-ROW(Amortización[[#Headers],[inicial
saldo]])=1,CantidadPréstamo,IF(Amortización[[#This Row],[pago
fecha]]="",0,INDEX(Amortización[], ROW()-4,8)))</f>
        <v>0</v>
      </c>
      <c r="E211" s="6">
        <f ca="1">IF(ValoresIntroducidos,IF(ROW()-ROW(Amortización[[#Headers],[intereses]])=1,-IPMT(TasaDeIntereses/12,1,DuraciónDelPréstamo-ROWS($C$4:C211)+1,Amortización[[#This Row],[inicial
saldo]]),IFERROR(-IPMT(TasaDeIntereses/12,1,Amortización[[#This Row],[N.º
disponible]],D212),0)),0)</f>
        <v>0</v>
      </c>
      <c r="F211" s="6" t="str">
        <f ca="1">IFERROR(IF(AND(ValoresIntroducidos,Amortización[[#This Row],[pago
fecha]]&lt;&gt;""),-PPMT(TasaDeIntereses/12,1,DuraciónDelPréstamo-ROWS($C$4:C211)+1,Amortización[[#This Row],[inicial
saldo]]),""),0)</f>
        <v/>
      </c>
      <c r="G211" s="6">
        <f ca="1">IF(Amortización[[#This Row],[pago
fecha]]="",0,CantidadDelImpuestoDePropiedad)</f>
        <v>0</v>
      </c>
      <c r="H211" s="6">
        <f ca="1">IF(Amortización[[#This Row],[pago
fecha]]="",0,Amortización[[#This Row],[intereses]]+Amortización[[#This Row],[principal]]+Amortización[[#This Row],[propiedad
impuestos]])</f>
        <v>0</v>
      </c>
      <c r="I211" s="6">
        <f ca="1">IF(Amortización[[#This Row],[pago
fecha]]="",0,Amortización[[#This Row],[inicial
saldo]]-Amortización[[#This Row],[principal]])</f>
        <v>0</v>
      </c>
      <c r="J211" s="8">
        <f ca="1">IF(Amortización[[#This Row],[cierre
saldo]]&gt;0,ÚltimaFila-ROW(),0)</f>
        <v>0</v>
      </c>
    </row>
    <row r="212" spans="2:10" ht="15" customHeight="1" x14ac:dyDescent="0.25">
      <c r="B212" s="7">
        <f>ROWS($B$4:B212)</f>
        <v>209</v>
      </c>
      <c r="C212" s="9" t="str">
        <f ca="1">IF(ValoresIntroducidos,IF(Amortización[[#This Row],[N.º]]&lt;=DuraciónDelPréstamo,IF(ROW()-ROW(Amortización[[#Headers],[pago
fecha]])=1,InicioDelPréstamo,IF(I211&gt;0,EDATE(C211,1),"")),""),"")</f>
        <v/>
      </c>
      <c r="D212" s="6">
        <f ca="1">IF(ROW()-ROW(Amortización[[#Headers],[inicial
saldo]])=1,CantidadPréstamo,IF(Amortización[[#This Row],[pago
fecha]]="",0,INDEX(Amortización[], ROW()-4,8)))</f>
        <v>0</v>
      </c>
      <c r="E212" s="6">
        <f ca="1">IF(ValoresIntroducidos,IF(ROW()-ROW(Amortización[[#Headers],[intereses]])=1,-IPMT(TasaDeIntereses/12,1,DuraciónDelPréstamo-ROWS($C$4:C212)+1,Amortización[[#This Row],[inicial
saldo]]),IFERROR(-IPMT(TasaDeIntereses/12,1,Amortización[[#This Row],[N.º
disponible]],D213),0)),0)</f>
        <v>0</v>
      </c>
      <c r="F212" s="6" t="str">
        <f ca="1">IFERROR(IF(AND(ValoresIntroducidos,Amortización[[#This Row],[pago
fecha]]&lt;&gt;""),-PPMT(TasaDeIntereses/12,1,DuraciónDelPréstamo-ROWS($C$4:C212)+1,Amortización[[#This Row],[inicial
saldo]]),""),0)</f>
        <v/>
      </c>
      <c r="G212" s="6">
        <f ca="1">IF(Amortización[[#This Row],[pago
fecha]]="",0,CantidadDelImpuestoDePropiedad)</f>
        <v>0</v>
      </c>
      <c r="H212" s="6">
        <f ca="1">IF(Amortización[[#This Row],[pago
fecha]]="",0,Amortización[[#This Row],[intereses]]+Amortización[[#This Row],[principal]]+Amortización[[#This Row],[propiedad
impuestos]])</f>
        <v>0</v>
      </c>
      <c r="I212" s="6">
        <f ca="1">IF(Amortización[[#This Row],[pago
fecha]]="",0,Amortización[[#This Row],[inicial
saldo]]-Amortización[[#This Row],[principal]])</f>
        <v>0</v>
      </c>
      <c r="J212" s="8">
        <f ca="1">IF(Amortización[[#This Row],[cierre
saldo]]&gt;0,ÚltimaFila-ROW(),0)</f>
        <v>0</v>
      </c>
    </row>
    <row r="213" spans="2:10" ht="15" customHeight="1" x14ac:dyDescent="0.25">
      <c r="B213" s="7">
        <f>ROWS($B$4:B213)</f>
        <v>210</v>
      </c>
      <c r="C213" s="9" t="str">
        <f ca="1">IF(ValoresIntroducidos,IF(Amortización[[#This Row],[N.º]]&lt;=DuraciónDelPréstamo,IF(ROW()-ROW(Amortización[[#Headers],[pago
fecha]])=1,InicioDelPréstamo,IF(I212&gt;0,EDATE(C212,1),"")),""),"")</f>
        <v/>
      </c>
      <c r="D213" s="6">
        <f ca="1">IF(ROW()-ROW(Amortización[[#Headers],[inicial
saldo]])=1,CantidadPréstamo,IF(Amortización[[#This Row],[pago
fecha]]="",0,INDEX(Amortización[], ROW()-4,8)))</f>
        <v>0</v>
      </c>
      <c r="E213" s="6">
        <f ca="1">IF(ValoresIntroducidos,IF(ROW()-ROW(Amortización[[#Headers],[intereses]])=1,-IPMT(TasaDeIntereses/12,1,DuraciónDelPréstamo-ROWS($C$4:C213)+1,Amortización[[#This Row],[inicial
saldo]]),IFERROR(-IPMT(TasaDeIntereses/12,1,Amortización[[#This Row],[N.º
disponible]],D214),0)),0)</f>
        <v>0</v>
      </c>
      <c r="F213" s="6" t="str">
        <f ca="1">IFERROR(IF(AND(ValoresIntroducidos,Amortización[[#This Row],[pago
fecha]]&lt;&gt;""),-PPMT(TasaDeIntereses/12,1,DuraciónDelPréstamo-ROWS($C$4:C213)+1,Amortización[[#This Row],[inicial
saldo]]),""),0)</f>
        <v/>
      </c>
      <c r="G213" s="6">
        <f ca="1">IF(Amortización[[#This Row],[pago
fecha]]="",0,CantidadDelImpuestoDePropiedad)</f>
        <v>0</v>
      </c>
      <c r="H213" s="6">
        <f ca="1">IF(Amortización[[#This Row],[pago
fecha]]="",0,Amortización[[#This Row],[intereses]]+Amortización[[#This Row],[principal]]+Amortización[[#This Row],[propiedad
impuestos]])</f>
        <v>0</v>
      </c>
      <c r="I213" s="6">
        <f ca="1">IF(Amortización[[#This Row],[pago
fecha]]="",0,Amortización[[#This Row],[inicial
saldo]]-Amortización[[#This Row],[principal]])</f>
        <v>0</v>
      </c>
      <c r="J213" s="8">
        <f ca="1">IF(Amortización[[#This Row],[cierre
saldo]]&gt;0,ÚltimaFila-ROW(),0)</f>
        <v>0</v>
      </c>
    </row>
    <row r="214" spans="2:10" ht="15" customHeight="1" x14ac:dyDescent="0.25">
      <c r="B214" s="7">
        <f>ROWS($B$4:B214)</f>
        <v>211</v>
      </c>
      <c r="C214" s="9" t="str">
        <f ca="1">IF(ValoresIntroducidos,IF(Amortización[[#This Row],[N.º]]&lt;=DuraciónDelPréstamo,IF(ROW()-ROW(Amortización[[#Headers],[pago
fecha]])=1,InicioDelPréstamo,IF(I213&gt;0,EDATE(C213,1),"")),""),"")</f>
        <v/>
      </c>
      <c r="D214" s="6">
        <f ca="1">IF(ROW()-ROW(Amortización[[#Headers],[inicial
saldo]])=1,CantidadPréstamo,IF(Amortización[[#This Row],[pago
fecha]]="",0,INDEX(Amortización[], ROW()-4,8)))</f>
        <v>0</v>
      </c>
      <c r="E214" s="6">
        <f ca="1">IF(ValoresIntroducidos,IF(ROW()-ROW(Amortización[[#Headers],[intereses]])=1,-IPMT(TasaDeIntereses/12,1,DuraciónDelPréstamo-ROWS($C$4:C214)+1,Amortización[[#This Row],[inicial
saldo]]),IFERROR(-IPMT(TasaDeIntereses/12,1,Amortización[[#This Row],[N.º
disponible]],D215),0)),0)</f>
        <v>0</v>
      </c>
      <c r="F214" s="6" t="str">
        <f ca="1">IFERROR(IF(AND(ValoresIntroducidos,Amortización[[#This Row],[pago
fecha]]&lt;&gt;""),-PPMT(TasaDeIntereses/12,1,DuraciónDelPréstamo-ROWS($C$4:C214)+1,Amortización[[#This Row],[inicial
saldo]]),""),0)</f>
        <v/>
      </c>
      <c r="G214" s="6">
        <f ca="1">IF(Amortización[[#This Row],[pago
fecha]]="",0,CantidadDelImpuestoDePropiedad)</f>
        <v>0</v>
      </c>
      <c r="H214" s="6">
        <f ca="1">IF(Amortización[[#This Row],[pago
fecha]]="",0,Amortización[[#This Row],[intereses]]+Amortización[[#This Row],[principal]]+Amortización[[#This Row],[propiedad
impuestos]])</f>
        <v>0</v>
      </c>
      <c r="I214" s="6">
        <f ca="1">IF(Amortización[[#This Row],[pago
fecha]]="",0,Amortización[[#This Row],[inicial
saldo]]-Amortización[[#This Row],[principal]])</f>
        <v>0</v>
      </c>
      <c r="J214" s="8">
        <f ca="1">IF(Amortización[[#This Row],[cierre
saldo]]&gt;0,ÚltimaFila-ROW(),0)</f>
        <v>0</v>
      </c>
    </row>
    <row r="215" spans="2:10" ht="15" customHeight="1" x14ac:dyDescent="0.25">
      <c r="B215" s="7">
        <f>ROWS($B$4:B215)</f>
        <v>212</v>
      </c>
      <c r="C215" s="9" t="str">
        <f ca="1">IF(ValoresIntroducidos,IF(Amortización[[#This Row],[N.º]]&lt;=DuraciónDelPréstamo,IF(ROW()-ROW(Amortización[[#Headers],[pago
fecha]])=1,InicioDelPréstamo,IF(I214&gt;0,EDATE(C214,1),"")),""),"")</f>
        <v/>
      </c>
      <c r="D215" s="6">
        <f ca="1">IF(ROW()-ROW(Amortización[[#Headers],[inicial
saldo]])=1,CantidadPréstamo,IF(Amortización[[#This Row],[pago
fecha]]="",0,INDEX(Amortización[], ROW()-4,8)))</f>
        <v>0</v>
      </c>
      <c r="E215" s="6">
        <f ca="1">IF(ValoresIntroducidos,IF(ROW()-ROW(Amortización[[#Headers],[intereses]])=1,-IPMT(TasaDeIntereses/12,1,DuraciónDelPréstamo-ROWS($C$4:C215)+1,Amortización[[#This Row],[inicial
saldo]]),IFERROR(-IPMT(TasaDeIntereses/12,1,Amortización[[#This Row],[N.º
disponible]],D216),0)),0)</f>
        <v>0</v>
      </c>
      <c r="F215" s="6" t="str">
        <f ca="1">IFERROR(IF(AND(ValoresIntroducidos,Amortización[[#This Row],[pago
fecha]]&lt;&gt;""),-PPMT(TasaDeIntereses/12,1,DuraciónDelPréstamo-ROWS($C$4:C215)+1,Amortización[[#This Row],[inicial
saldo]]),""),0)</f>
        <v/>
      </c>
      <c r="G215" s="6">
        <f ca="1">IF(Amortización[[#This Row],[pago
fecha]]="",0,CantidadDelImpuestoDePropiedad)</f>
        <v>0</v>
      </c>
      <c r="H215" s="6">
        <f ca="1">IF(Amortización[[#This Row],[pago
fecha]]="",0,Amortización[[#This Row],[intereses]]+Amortización[[#This Row],[principal]]+Amortización[[#This Row],[propiedad
impuestos]])</f>
        <v>0</v>
      </c>
      <c r="I215" s="6">
        <f ca="1">IF(Amortización[[#This Row],[pago
fecha]]="",0,Amortización[[#This Row],[inicial
saldo]]-Amortización[[#This Row],[principal]])</f>
        <v>0</v>
      </c>
      <c r="J215" s="8">
        <f ca="1">IF(Amortización[[#This Row],[cierre
saldo]]&gt;0,ÚltimaFila-ROW(),0)</f>
        <v>0</v>
      </c>
    </row>
    <row r="216" spans="2:10" ht="15" customHeight="1" x14ac:dyDescent="0.25">
      <c r="B216" s="7">
        <f>ROWS($B$4:B216)</f>
        <v>213</v>
      </c>
      <c r="C216" s="9" t="str">
        <f ca="1">IF(ValoresIntroducidos,IF(Amortización[[#This Row],[N.º]]&lt;=DuraciónDelPréstamo,IF(ROW()-ROW(Amortización[[#Headers],[pago
fecha]])=1,InicioDelPréstamo,IF(I215&gt;0,EDATE(C215,1),"")),""),"")</f>
        <v/>
      </c>
      <c r="D216" s="6">
        <f ca="1">IF(ROW()-ROW(Amortización[[#Headers],[inicial
saldo]])=1,CantidadPréstamo,IF(Amortización[[#This Row],[pago
fecha]]="",0,INDEX(Amortización[], ROW()-4,8)))</f>
        <v>0</v>
      </c>
      <c r="E216" s="6">
        <f ca="1">IF(ValoresIntroducidos,IF(ROW()-ROW(Amortización[[#Headers],[intereses]])=1,-IPMT(TasaDeIntereses/12,1,DuraciónDelPréstamo-ROWS($C$4:C216)+1,Amortización[[#This Row],[inicial
saldo]]),IFERROR(-IPMT(TasaDeIntereses/12,1,Amortización[[#This Row],[N.º
disponible]],D217),0)),0)</f>
        <v>0</v>
      </c>
      <c r="F216" s="6" t="str">
        <f ca="1">IFERROR(IF(AND(ValoresIntroducidos,Amortización[[#This Row],[pago
fecha]]&lt;&gt;""),-PPMT(TasaDeIntereses/12,1,DuraciónDelPréstamo-ROWS($C$4:C216)+1,Amortización[[#This Row],[inicial
saldo]]),""),0)</f>
        <v/>
      </c>
      <c r="G216" s="6">
        <f ca="1">IF(Amortización[[#This Row],[pago
fecha]]="",0,CantidadDelImpuestoDePropiedad)</f>
        <v>0</v>
      </c>
      <c r="H216" s="6">
        <f ca="1">IF(Amortización[[#This Row],[pago
fecha]]="",0,Amortización[[#This Row],[intereses]]+Amortización[[#This Row],[principal]]+Amortización[[#This Row],[propiedad
impuestos]])</f>
        <v>0</v>
      </c>
      <c r="I216" s="6">
        <f ca="1">IF(Amortización[[#This Row],[pago
fecha]]="",0,Amortización[[#This Row],[inicial
saldo]]-Amortización[[#This Row],[principal]])</f>
        <v>0</v>
      </c>
      <c r="J216" s="8">
        <f ca="1">IF(Amortización[[#This Row],[cierre
saldo]]&gt;0,ÚltimaFila-ROW(),0)</f>
        <v>0</v>
      </c>
    </row>
    <row r="217" spans="2:10" ht="15" customHeight="1" x14ac:dyDescent="0.25">
      <c r="B217" s="7">
        <f>ROWS($B$4:B217)</f>
        <v>214</v>
      </c>
      <c r="C217" s="9" t="str">
        <f ca="1">IF(ValoresIntroducidos,IF(Amortización[[#This Row],[N.º]]&lt;=DuraciónDelPréstamo,IF(ROW()-ROW(Amortización[[#Headers],[pago
fecha]])=1,InicioDelPréstamo,IF(I216&gt;0,EDATE(C216,1),"")),""),"")</f>
        <v/>
      </c>
      <c r="D217" s="6">
        <f ca="1">IF(ROW()-ROW(Amortización[[#Headers],[inicial
saldo]])=1,CantidadPréstamo,IF(Amortización[[#This Row],[pago
fecha]]="",0,INDEX(Amortización[], ROW()-4,8)))</f>
        <v>0</v>
      </c>
      <c r="E217" s="6">
        <f ca="1">IF(ValoresIntroducidos,IF(ROW()-ROW(Amortización[[#Headers],[intereses]])=1,-IPMT(TasaDeIntereses/12,1,DuraciónDelPréstamo-ROWS($C$4:C217)+1,Amortización[[#This Row],[inicial
saldo]]),IFERROR(-IPMT(TasaDeIntereses/12,1,Amortización[[#This Row],[N.º
disponible]],D218),0)),0)</f>
        <v>0</v>
      </c>
      <c r="F217" s="6" t="str">
        <f ca="1">IFERROR(IF(AND(ValoresIntroducidos,Amortización[[#This Row],[pago
fecha]]&lt;&gt;""),-PPMT(TasaDeIntereses/12,1,DuraciónDelPréstamo-ROWS($C$4:C217)+1,Amortización[[#This Row],[inicial
saldo]]),""),0)</f>
        <v/>
      </c>
      <c r="G217" s="6">
        <f ca="1">IF(Amortización[[#This Row],[pago
fecha]]="",0,CantidadDelImpuestoDePropiedad)</f>
        <v>0</v>
      </c>
      <c r="H217" s="6">
        <f ca="1">IF(Amortización[[#This Row],[pago
fecha]]="",0,Amortización[[#This Row],[intereses]]+Amortización[[#This Row],[principal]]+Amortización[[#This Row],[propiedad
impuestos]])</f>
        <v>0</v>
      </c>
      <c r="I217" s="6">
        <f ca="1">IF(Amortización[[#This Row],[pago
fecha]]="",0,Amortización[[#This Row],[inicial
saldo]]-Amortización[[#This Row],[principal]])</f>
        <v>0</v>
      </c>
      <c r="J217" s="8">
        <f ca="1">IF(Amortización[[#This Row],[cierre
saldo]]&gt;0,ÚltimaFila-ROW(),0)</f>
        <v>0</v>
      </c>
    </row>
    <row r="218" spans="2:10" ht="15" customHeight="1" x14ac:dyDescent="0.25">
      <c r="B218" s="7">
        <f>ROWS($B$4:B218)</f>
        <v>215</v>
      </c>
      <c r="C218" s="9" t="str">
        <f ca="1">IF(ValoresIntroducidos,IF(Amortización[[#This Row],[N.º]]&lt;=DuraciónDelPréstamo,IF(ROW()-ROW(Amortización[[#Headers],[pago
fecha]])=1,InicioDelPréstamo,IF(I217&gt;0,EDATE(C217,1),"")),""),"")</f>
        <v/>
      </c>
      <c r="D218" s="6">
        <f ca="1">IF(ROW()-ROW(Amortización[[#Headers],[inicial
saldo]])=1,CantidadPréstamo,IF(Amortización[[#This Row],[pago
fecha]]="",0,INDEX(Amortización[], ROW()-4,8)))</f>
        <v>0</v>
      </c>
      <c r="E218" s="6">
        <f ca="1">IF(ValoresIntroducidos,IF(ROW()-ROW(Amortización[[#Headers],[intereses]])=1,-IPMT(TasaDeIntereses/12,1,DuraciónDelPréstamo-ROWS($C$4:C218)+1,Amortización[[#This Row],[inicial
saldo]]),IFERROR(-IPMT(TasaDeIntereses/12,1,Amortización[[#This Row],[N.º
disponible]],D219),0)),0)</f>
        <v>0</v>
      </c>
      <c r="F218" s="6" t="str">
        <f ca="1">IFERROR(IF(AND(ValoresIntroducidos,Amortización[[#This Row],[pago
fecha]]&lt;&gt;""),-PPMT(TasaDeIntereses/12,1,DuraciónDelPréstamo-ROWS($C$4:C218)+1,Amortización[[#This Row],[inicial
saldo]]),""),0)</f>
        <v/>
      </c>
      <c r="G218" s="6">
        <f ca="1">IF(Amortización[[#This Row],[pago
fecha]]="",0,CantidadDelImpuestoDePropiedad)</f>
        <v>0</v>
      </c>
      <c r="H218" s="6">
        <f ca="1">IF(Amortización[[#This Row],[pago
fecha]]="",0,Amortización[[#This Row],[intereses]]+Amortización[[#This Row],[principal]]+Amortización[[#This Row],[propiedad
impuestos]])</f>
        <v>0</v>
      </c>
      <c r="I218" s="6">
        <f ca="1">IF(Amortización[[#This Row],[pago
fecha]]="",0,Amortización[[#This Row],[inicial
saldo]]-Amortización[[#This Row],[principal]])</f>
        <v>0</v>
      </c>
      <c r="J218" s="8">
        <f ca="1">IF(Amortización[[#This Row],[cierre
saldo]]&gt;0,ÚltimaFila-ROW(),0)</f>
        <v>0</v>
      </c>
    </row>
    <row r="219" spans="2:10" ht="15" customHeight="1" x14ac:dyDescent="0.25">
      <c r="B219" s="7">
        <f>ROWS($B$4:B219)</f>
        <v>216</v>
      </c>
      <c r="C219" s="9" t="str">
        <f ca="1">IF(ValoresIntroducidos,IF(Amortización[[#This Row],[N.º]]&lt;=DuraciónDelPréstamo,IF(ROW()-ROW(Amortización[[#Headers],[pago
fecha]])=1,InicioDelPréstamo,IF(I218&gt;0,EDATE(C218,1),"")),""),"")</f>
        <v/>
      </c>
      <c r="D219" s="6">
        <f ca="1">IF(ROW()-ROW(Amortización[[#Headers],[inicial
saldo]])=1,CantidadPréstamo,IF(Amortización[[#This Row],[pago
fecha]]="",0,INDEX(Amortización[], ROW()-4,8)))</f>
        <v>0</v>
      </c>
      <c r="E219" s="6">
        <f ca="1">IF(ValoresIntroducidos,IF(ROW()-ROW(Amortización[[#Headers],[intereses]])=1,-IPMT(TasaDeIntereses/12,1,DuraciónDelPréstamo-ROWS($C$4:C219)+1,Amortización[[#This Row],[inicial
saldo]]),IFERROR(-IPMT(TasaDeIntereses/12,1,Amortización[[#This Row],[N.º
disponible]],D220),0)),0)</f>
        <v>0</v>
      </c>
      <c r="F219" s="6" t="str">
        <f ca="1">IFERROR(IF(AND(ValoresIntroducidos,Amortización[[#This Row],[pago
fecha]]&lt;&gt;""),-PPMT(TasaDeIntereses/12,1,DuraciónDelPréstamo-ROWS($C$4:C219)+1,Amortización[[#This Row],[inicial
saldo]]),""),0)</f>
        <v/>
      </c>
      <c r="G219" s="6">
        <f ca="1">IF(Amortización[[#This Row],[pago
fecha]]="",0,CantidadDelImpuestoDePropiedad)</f>
        <v>0</v>
      </c>
      <c r="H219" s="6">
        <f ca="1">IF(Amortización[[#This Row],[pago
fecha]]="",0,Amortización[[#This Row],[intereses]]+Amortización[[#This Row],[principal]]+Amortización[[#This Row],[propiedad
impuestos]])</f>
        <v>0</v>
      </c>
      <c r="I219" s="6">
        <f ca="1">IF(Amortización[[#This Row],[pago
fecha]]="",0,Amortización[[#This Row],[inicial
saldo]]-Amortización[[#This Row],[principal]])</f>
        <v>0</v>
      </c>
      <c r="J219" s="8">
        <f ca="1">IF(Amortización[[#This Row],[cierre
saldo]]&gt;0,ÚltimaFila-ROW(),0)</f>
        <v>0</v>
      </c>
    </row>
    <row r="220" spans="2:10" ht="15" customHeight="1" x14ac:dyDescent="0.25">
      <c r="B220" s="7">
        <f>ROWS($B$4:B220)</f>
        <v>217</v>
      </c>
      <c r="C220" s="9" t="str">
        <f ca="1">IF(ValoresIntroducidos,IF(Amortización[[#This Row],[N.º]]&lt;=DuraciónDelPréstamo,IF(ROW()-ROW(Amortización[[#Headers],[pago
fecha]])=1,InicioDelPréstamo,IF(I219&gt;0,EDATE(C219,1),"")),""),"")</f>
        <v/>
      </c>
      <c r="D220" s="6">
        <f ca="1">IF(ROW()-ROW(Amortización[[#Headers],[inicial
saldo]])=1,CantidadPréstamo,IF(Amortización[[#This Row],[pago
fecha]]="",0,INDEX(Amortización[], ROW()-4,8)))</f>
        <v>0</v>
      </c>
      <c r="E220" s="6">
        <f ca="1">IF(ValoresIntroducidos,IF(ROW()-ROW(Amortización[[#Headers],[intereses]])=1,-IPMT(TasaDeIntereses/12,1,DuraciónDelPréstamo-ROWS($C$4:C220)+1,Amortización[[#This Row],[inicial
saldo]]),IFERROR(-IPMT(TasaDeIntereses/12,1,Amortización[[#This Row],[N.º
disponible]],D221),0)),0)</f>
        <v>0</v>
      </c>
      <c r="F220" s="6" t="str">
        <f ca="1">IFERROR(IF(AND(ValoresIntroducidos,Amortización[[#This Row],[pago
fecha]]&lt;&gt;""),-PPMT(TasaDeIntereses/12,1,DuraciónDelPréstamo-ROWS($C$4:C220)+1,Amortización[[#This Row],[inicial
saldo]]),""),0)</f>
        <v/>
      </c>
      <c r="G220" s="6">
        <f ca="1">IF(Amortización[[#This Row],[pago
fecha]]="",0,CantidadDelImpuestoDePropiedad)</f>
        <v>0</v>
      </c>
      <c r="H220" s="6">
        <f ca="1">IF(Amortización[[#This Row],[pago
fecha]]="",0,Amortización[[#This Row],[intereses]]+Amortización[[#This Row],[principal]]+Amortización[[#This Row],[propiedad
impuestos]])</f>
        <v>0</v>
      </c>
      <c r="I220" s="6">
        <f ca="1">IF(Amortización[[#This Row],[pago
fecha]]="",0,Amortización[[#This Row],[inicial
saldo]]-Amortización[[#This Row],[principal]])</f>
        <v>0</v>
      </c>
      <c r="J220" s="8">
        <f ca="1">IF(Amortización[[#This Row],[cierre
saldo]]&gt;0,ÚltimaFila-ROW(),0)</f>
        <v>0</v>
      </c>
    </row>
    <row r="221" spans="2:10" ht="15" customHeight="1" x14ac:dyDescent="0.25">
      <c r="B221" s="7">
        <f>ROWS($B$4:B221)</f>
        <v>218</v>
      </c>
      <c r="C221" s="9" t="str">
        <f ca="1">IF(ValoresIntroducidos,IF(Amortización[[#This Row],[N.º]]&lt;=DuraciónDelPréstamo,IF(ROW()-ROW(Amortización[[#Headers],[pago
fecha]])=1,InicioDelPréstamo,IF(I220&gt;0,EDATE(C220,1),"")),""),"")</f>
        <v/>
      </c>
      <c r="D221" s="6">
        <f ca="1">IF(ROW()-ROW(Amortización[[#Headers],[inicial
saldo]])=1,CantidadPréstamo,IF(Amortización[[#This Row],[pago
fecha]]="",0,INDEX(Amortización[], ROW()-4,8)))</f>
        <v>0</v>
      </c>
      <c r="E221" s="6">
        <f ca="1">IF(ValoresIntroducidos,IF(ROW()-ROW(Amortización[[#Headers],[intereses]])=1,-IPMT(TasaDeIntereses/12,1,DuraciónDelPréstamo-ROWS($C$4:C221)+1,Amortización[[#This Row],[inicial
saldo]]),IFERROR(-IPMT(TasaDeIntereses/12,1,Amortización[[#This Row],[N.º
disponible]],D222),0)),0)</f>
        <v>0</v>
      </c>
      <c r="F221" s="6" t="str">
        <f ca="1">IFERROR(IF(AND(ValoresIntroducidos,Amortización[[#This Row],[pago
fecha]]&lt;&gt;""),-PPMT(TasaDeIntereses/12,1,DuraciónDelPréstamo-ROWS($C$4:C221)+1,Amortización[[#This Row],[inicial
saldo]]),""),0)</f>
        <v/>
      </c>
      <c r="G221" s="6">
        <f ca="1">IF(Amortización[[#This Row],[pago
fecha]]="",0,CantidadDelImpuestoDePropiedad)</f>
        <v>0</v>
      </c>
      <c r="H221" s="6">
        <f ca="1">IF(Amortización[[#This Row],[pago
fecha]]="",0,Amortización[[#This Row],[intereses]]+Amortización[[#This Row],[principal]]+Amortización[[#This Row],[propiedad
impuestos]])</f>
        <v>0</v>
      </c>
      <c r="I221" s="6">
        <f ca="1">IF(Amortización[[#This Row],[pago
fecha]]="",0,Amortización[[#This Row],[inicial
saldo]]-Amortización[[#This Row],[principal]])</f>
        <v>0</v>
      </c>
      <c r="J221" s="8">
        <f ca="1">IF(Amortización[[#This Row],[cierre
saldo]]&gt;0,ÚltimaFila-ROW(),0)</f>
        <v>0</v>
      </c>
    </row>
    <row r="222" spans="2:10" ht="15" customHeight="1" x14ac:dyDescent="0.25">
      <c r="B222" s="7">
        <f>ROWS($B$4:B222)</f>
        <v>219</v>
      </c>
      <c r="C222" s="9" t="str">
        <f ca="1">IF(ValoresIntroducidos,IF(Amortización[[#This Row],[N.º]]&lt;=DuraciónDelPréstamo,IF(ROW()-ROW(Amortización[[#Headers],[pago
fecha]])=1,InicioDelPréstamo,IF(I221&gt;0,EDATE(C221,1),"")),""),"")</f>
        <v/>
      </c>
      <c r="D222" s="6">
        <f ca="1">IF(ROW()-ROW(Amortización[[#Headers],[inicial
saldo]])=1,CantidadPréstamo,IF(Amortización[[#This Row],[pago
fecha]]="",0,INDEX(Amortización[], ROW()-4,8)))</f>
        <v>0</v>
      </c>
      <c r="E222" s="6">
        <f ca="1">IF(ValoresIntroducidos,IF(ROW()-ROW(Amortización[[#Headers],[intereses]])=1,-IPMT(TasaDeIntereses/12,1,DuraciónDelPréstamo-ROWS($C$4:C222)+1,Amortización[[#This Row],[inicial
saldo]]),IFERROR(-IPMT(TasaDeIntereses/12,1,Amortización[[#This Row],[N.º
disponible]],D223),0)),0)</f>
        <v>0</v>
      </c>
      <c r="F222" s="6" t="str">
        <f ca="1">IFERROR(IF(AND(ValoresIntroducidos,Amortización[[#This Row],[pago
fecha]]&lt;&gt;""),-PPMT(TasaDeIntereses/12,1,DuraciónDelPréstamo-ROWS($C$4:C222)+1,Amortización[[#This Row],[inicial
saldo]]),""),0)</f>
        <v/>
      </c>
      <c r="G222" s="6">
        <f ca="1">IF(Amortización[[#This Row],[pago
fecha]]="",0,CantidadDelImpuestoDePropiedad)</f>
        <v>0</v>
      </c>
      <c r="H222" s="6">
        <f ca="1">IF(Amortización[[#This Row],[pago
fecha]]="",0,Amortización[[#This Row],[intereses]]+Amortización[[#This Row],[principal]]+Amortización[[#This Row],[propiedad
impuestos]])</f>
        <v>0</v>
      </c>
      <c r="I222" s="6">
        <f ca="1">IF(Amortización[[#This Row],[pago
fecha]]="",0,Amortización[[#This Row],[inicial
saldo]]-Amortización[[#This Row],[principal]])</f>
        <v>0</v>
      </c>
      <c r="J222" s="8">
        <f ca="1">IF(Amortización[[#This Row],[cierre
saldo]]&gt;0,ÚltimaFila-ROW(),0)</f>
        <v>0</v>
      </c>
    </row>
    <row r="223" spans="2:10" ht="15" customHeight="1" x14ac:dyDescent="0.25">
      <c r="B223" s="7">
        <f>ROWS($B$4:B223)</f>
        <v>220</v>
      </c>
      <c r="C223" s="9" t="str">
        <f ca="1">IF(ValoresIntroducidos,IF(Amortización[[#This Row],[N.º]]&lt;=DuraciónDelPréstamo,IF(ROW()-ROW(Amortización[[#Headers],[pago
fecha]])=1,InicioDelPréstamo,IF(I222&gt;0,EDATE(C222,1),"")),""),"")</f>
        <v/>
      </c>
      <c r="D223" s="6">
        <f ca="1">IF(ROW()-ROW(Amortización[[#Headers],[inicial
saldo]])=1,CantidadPréstamo,IF(Amortización[[#This Row],[pago
fecha]]="",0,INDEX(Amortización[], ROW()-4,8)))</f>
        <v>0</v>
      </c>
      <c r="E223" s="6">
        <f ca="1">IF(ValoresIntroducidos,IF(ROW()-ROW(Amortización[[#Headers],[intereses]])=1,-IPMT(TasaDeIntereses/12,1,DuraciónDelPréstamo-ROWS($C$4:C223)+1,Amortización[[#This Row],[inicial
saldo]]),IFERROR(-IPMT(TasaDeIntereses/12,1,Amortización[[#This Row],[N.º
disponible]],D224),0)),0)</f>
        <v>0</v>
      </c>
      <c r="F223" s="6" t="str">
        <f ca="1">IFERROR(IF(AND(ValoresIntroducidos,Amortización[[#This Row],[pago
fecha]]&lt;&gt;""),-PPMT(TasaDeIntereses/12,1,DuraciónDelPréstamo-ROWS($C$4:C223)+1,Amortización[[#This Row],[inicial
saldo]]),""),0)</f>
        <v/>
      </c>
      <c r="G223" s="6">
        <f ca="1">IF(Amortización[[#This Row],[pago
fecha]]="",0,CantidadDelImpuestoDePropiedad)</f>
        <v>0</v>
      </c>
      <c r="H223" s="6">
        <f ca="1">IF(Amortización[[#This Row],[pago
fecha]]="",0,Amortización[[#This Row],[intereses]]+Amortización[[#This Row],[principal]]+Amortización[[#This Row],[propiedad
impuestos]])</f>
        <v>0</v>
      </c>
      <c r="I223" s="6">
        <f ca="1">IF(Amortización[[#This Row],[pago
fecha]]="",0,Amortización[[#This Row],[inicial
saldo]]-Amortización[[#This Row],[principal]])</f>
        <v>0</v>
      </c>
      <c r="J223" s="8">
        <f ca="1">IF(Amortización[[#This Row],[cierre
saldo]]&gt;0,ÚltimaFila-ROW(),0)</f>
        <v>0</v>
      </c>
    </row>
    <row r="224" spans="2:10" ht="15" customHeight="1" x14ac:dyDescent="0.25">
      <c r="B224" s="7">
        <f>ROWS($B$4:B224)</f>
        <v>221</v>
      </c>
      <c r="C224" s="9" t="str">
        <f ca="1">IF(ValoresIntroducidos,IF(Amortización[[#This Row],[N.º]]&lt;=DuraciónDelPréstamo,IF(ROW()-ROW(Amortización[[#Headers],[pago
fecha]])=1,InicioDelPréstamo,IF(I223&gt;0,EDATE(C223,1),"")),""),"")</f>
        <v/>
      </c>
      <c r="D224" s="6">
        <f ca="1">IF(ROW()-ROW(Amortización[[#Headers],[inicial
saldo]])=1,CantidadPréstamo,IF(Amortización[[#This Row],[pago
fecha]]="",0,INDEX(Amortización[], ROW()-4,8)))</f>
        <v>0</v>
      </c>
      <c r="E224" s="6">
        <f ca="1">IF(ValoresIntroducidos,IF(ROW()-ROW(Amortización[[#Headers],[intereses]])=1,-IPMT(TasaDeIntereses/12,1,DuraciónDelPréstamo-ROWS($C$4:C224)+1,Amortización[[#This Row],[inicial
saldo]]),IFERROR(-IPMT(TasaDeIntereses/12,1,Amortización[[#This Row],[N.º
disponible]],D225),0)),0)</f>
        <v>0</v>
      </c>
      <c r="F224" s="6" t="str">
        <f ca="1">IFERROR(IF(AND(ValoresIntroducidos,Amortización[[#This Row],[pago
fecha]]&lt;&gt;""),-PPMT(TasaDeIntereses/12,1,DuraciónDelPréstamo-ROWS($C$4:C224)+1,Amortización[[#This Row],[inicial
saldo]]),""),0)</f>
        <v/>
      </c>
      <c r="G224" s="6">
        <f ca="1">IF(Amortización[[#This Row],[pago
fecha]]="",0,CantidadDelImpuestoDePropiedad)</f>
        <v>0</v>
      </c>
      <c r="H224" s="6">
        <f ca="1">IF(Amortización[[#This Row],[pago
fecha]]="",0,Amortización[[#This Row],[intereses]]+Amortización[[#This Row],[principal]]+Amortización[[#This Row],[propiedad
impuestos]])</f>
        <v>0</v>
      </c>
      <c r="I224" s="6">
        <f ca="1">IF(Amortización[[#This Row],[pago
fecha]]="",0,Amortización[[#This Row],[inicial
saldo]]-Amortización[[#This Row],[principal]])</f>
        <v>0</v>
      </c>
      <c r="J224" s="8">
        <f ca="1">IF(Amortización[[#This Row],[cierre
saldo]]&gt;0,ÚltimaFila-ROW(),0)</f>
        <v>0</v>
      </c>
    </row>
    <row r="225" spans="2:10" ht="15" customHeight="1" x14ac:dyDescent="0.25">
      <c r="B225" s="7">
        <f>ROWS($B$4:B225)</f>
        <v>222</v>
      </c>
      <c r="C225" s="9" t="str">
        <f ca="1">IF(ValoresIntroducidos,IF(Amortización[[#This Row],[N.º]]&lt;=DuraciónDelPréstamo,IF(ROW()-ROW(Amortización[[#Headers],[pago
fecha]])=1,InicioDelPréstamo,IF(I224&gt;0,EDATE(C224,1),"")),""),"")</f>
        <v/>
      </c>
      <c r="D225" s="6">
        <f ca="1">IF(ROW()-ROW(Amortización[[#Headers],[inicial
saldo]])=1,CantidadPréstamo,IF(Amortización[[#This Row],[pago
fecha]]="",0,INDEX(Amortización[], ROW()-4,8)))</f>
        <v>0</v>
      </c>
      <c r="E225" s="6">
        <f ca="1">IF(ValoresIntroducidos,IF(ROW()-ROW(Amortización[[#Headers],[intereses]])=1,-IPMT(TasaDeIntereses/12,1,DuraciónDelPréstamo-ROWS($C$4:C225)+1,Amortización[[#This Row],[inicial
saldo]]),IFERROR(-IPMT(TasaDeIntereses/12,1,Amortización[[#This Row],[N.º
disponible]],D226),0)),0)</f>
        <v>0</v>
      </c>
      <c r="F225" s="6" t="str">
        <f ca="1">IFERROR(IF(AND(ValoresIntroducidos,Amortización[[#This Row],[pago
fecha]]&lt;&gt;""),-PPMT(TasaDeIntereses/12,1,DuraciónDelPréstamo-ROWS($C$4:C225)+1,Amortización[[#This Row],[inicial
saldo]]),""),0)</f>
        <v/>
      </c>
      <c r="G225" s="6">
        <f ca="1">IF(Amortización[[#This Row],[pago
fecha]]="",0,CantidadDelImpuestoDePropiedad)</f>
        <v>0</v>
      </c>
      <c r="H225" s="6">
        <f ca="1">IF(Amortización[[#This Row],[pago
fecha]]="",0,Amortización[[#This Row],[intereses]]+Amortización[[#This Row],[principal]]+Amortización[[#This Row],[propiedad
impuestos]])</f>
        <v>0</v>
      </c>
      <c r="I225" s="6">
        <f ca="1">IF(Amortización[[#This Row],[pago
fecha]]="",0,Amortización[[#This Row],[inicial
saldo]]-Amortización[[#This Row],[principal]])</f>
        <v>0</v>
      </c>
      <c r="J225" s="8">
        <f ca="1">IF(Amortización[[#This Row],[cierre
saldo]]&gt;0,ÚltimaFila-ROW(),0)</f>
        <v>0</v>
      </c>
    </row>
    <row r="226" spans="2:10" ht="15" customHeight="1" x14ac:dyDescent="0.25">
      <c r="B226" s="7">
        <f>ROWS($B$4:B226)</f>
        <v>223</v>
      </c>
      <c r="C226" s="9" t="str">
        <f ca="1">IF(ValoresIntroducidos,IF(Amortización[[#This Row],[N.º]]&lt;=DuraciónDelPréstamo,IF(ROW()-ROW(Amortización[[#Headers],[pago
fecha]])=1,InicioDelPréstamo,IF(I225&gt;0,EDATE(C225,1),"")),""),"")</f>
        <v/>
      </c>
      <c r="D226" s="6">
        <f ca="1">IF(ROW()-ROW(Amortización[[#Headers],[inicial
saldo]])=1,CantidadPréstamo,IF(Amortización[[#This Row],[pago
fecha]]="",0,INDEX(Amortización[], ROW()-4,8)))</f>
        <v>0</v>
      </c>
      <c r="E226" s="6">
        <f ca="1">IF(ValoresIntroducidos,IF(ROW()-ROW(Amortización[[#Headers],[intereses]])=1,-IPMT(TasaDeIntereses/12,1,DuraciónDelPréstamo-ROWS($C$4:C226)+1,Amortización[[#This Row],[inicial
saldo]]),IFERROR(-IPMT(TasaDeIntereses/12,1,Amortización[[#This Row],[N.º
disponible]],D227),0)),0)</f>
        <v>0</v>
      </c>
      <c r="F226" s="6" t="str">
        <f ca="1">IFERROR(IF(AND(ValoresIntroducidos,Amortización[[#This Row],[pago
fecha]]&lt;&gt;""),-PPMT(TasaDeIntereses/12,1,DuraciónDelPréstamo-ROWS($C$4:C226)+1,Amortización[[#This Row],[inicial
saldo]]),""),0)</f>
        <v/>
      </c>
      <c r="G226" s="6">
        <f ca="1">IF(Amortización[[#This Row],[pago
fecha]]="",0,CantidadDelImpuestoDePropiedad)</f>
        <v>0</v>
      </c>
      <c r="H226" s="6">
        <f ca="1">IF(Amortización[[#This Row],[pago
fecha]]="",0,Amortización[[#This Row],[intereses]]+Amortización[[#This Row],[principal]]+Amortización[[#This Row],[propiedad
impuestos]])</f>
        <v>0</v>
      </c>
      <c r="I226" s="6">
        <f ca="1">IF(Amortización[[#This Row],[pago
fecha]]="",0,Amortización[[#This Row],[inicial
saldo]]-Amortización[[#This Row],[principal]])</f>
        <v>0</v>
      </c>
      <c r="J226" s="8">
        <f ca="1">IF(Amortización[[#This Row],[cierre
saldo]]&gt;0,ÚltimaFila-ROW(),0)</f>
        <v>0</v>
      </c>
    </row>
    <row r="227" spans="2:10" ht="15" customHeight="1" x14ac:dyDescent="0.25">
      <c r="B227" s="7">
        <f>ROWS($B$4:B227)</f>
        <v>224</v>
      </c>
      <c r="C227" s="9" t="str">
        <f ca="1">IF(ValoresIntroducidos,IF(Amortización[[#This Row],[N.º]]&lt;=DuraciónDelPréstamo,IF(ROW()-ROW(Amortización[[#Headers],[pago
fecha]])=1,InicioDelPréstamo,IF(I226&gt;0,EDATE(C226,1),"")),""),"")</f>
        <v/>
      </c>
      <c r="D227" s="6">
        <f ca="1">IF(ROW()-ROW(Amortización[[#Headers],[inicial
saldo]])=1,CantidadPréstamo,IF(Amortización[[#This Row],[pago
fecha]]="",0,INDEX(Amortización[], ROW()-4,8)))</f>
        <v>0</v>
      </c>
      <c r="E227" s="6">
        <f ca="1">IF(ValoresIntroducidos,IF(ROW()-ROW(Amortización[[#Headers],[intereses]])=1,-IPMT(TasaDeIntereses/12,1,DuraciónDelPréstamo-ROWS($C$4:C227)+1,Amortización[[#This Row],[inicial
saldo]]),IFERROR(-IPMT(TasaDeIntereses/12,1,Amortización[[#This Row],[N.º
disponible]],D228),0)),0)</f>
        <v>0</v>
      </c>
      <c r="F227" s="6" t="str">
        <f ca="1">IFERROR(IF(AND(ValoresIntroducidos,Amortización[[#This Row],[pago
fecha]]&lt;&gt;""),-PPMT(TasaDeIntereses/12,1,DuraciónDelPréstamo-ROWS($C$4:C227)+1,Amortización[[#This Row],[inicial
saldo]]),""),0)</f>
        <v/>
      </c>
      <c r="G227" s="6">
        <f ca="1">IF(Amortización[[#This Row],[pago
fecha]]="",0,CantidadDelImpuestoDePropiedad)</f>
        <v>0</v>
      </c>
      <c r="H227" s="6">
        <f ca="1">IF(Amortización[[#This Row],[pago
fecha]]="",0,Amortización[[#This Row],[intereses]]+Amortización[[#This Row],[principal]]+Amortización[[#This Row],[propiedad
impuestos]])</f>
        <v>0</v>
      </c>
      <c r="I227" s="6">
        <f ca="1">IF(Amortización[[#This Row],[pago
fecha]]="",0,Amortización[[#This Row],[inicial
saldo]]-Amortización[[#This Row],[principal]])</f>
        <v>0</v>
      </c>
      <c r="J227" s="8">
        <f ca="1">IF(Amortización[[#This Row],[cierre
saldo]]&gt;0,ÚltimaFila-ROW(),0)</f>
        <v>0</v>
      </c>
    </row>
    <row r="228" spans="2:10" ht="15" customHeight="1" x14ac:dyDescent="0.25">
      <c r="B228" s="7">
        <f>ROWS($B$4:B228)</f>
        <v>225</v>
      </c>
      <c r="C228" s="9" t="str">
        <f ca="1">IF(ValoresIntroducidos,IF(Amortización[[#This Row],[N.º]]&lt;=DuraciónDelPréstamo,IF(ROW()-ROW(Amortización[[#Headers],[pago
fecha]])=1,InicioDelPréstamo,IF(I227&gt;0,EDATE(C227,1),"")),""),"")</f>
        <v/>
      </c>
      <c r="D228" s="6">
        <f ca="1">IF(ROW()-ROW(Amortización[[#Headers],[inicial
saldo]])=1,CantidadPréstamo,IF(Amortización[[#This Row],[pago
fecha]]="",0,INDEX(Amortización[], ROW()-4,8)))</f>
        <v>0</v>
      </c>
      <c r="E228" s="6">
        <f ca="1">IF(ValoresIntroducidos,IF(ROW()-ROW(Amortización[[#Headers],[intereses]])=1,-IPMT(TasaDeIntereses/12,1,DuraciónDelPréstamo-ROWS($C$4:C228)+1,Amortización[[#This Row],[inicial
saldo]]),IFERROR(-IPMT(TasaDeIntereses/12,1,Amortización[[#This Row],[N.º
disponible]],D229),0)),0)</f>
        <v>0</v>
      </c>
      <c r="F228" s="6" t="str">
        <f ca="1">IFERROR(IF(AND(ValoresIntroducidos,Amortización[[#This Row],[pago
fecha]]&lt;&gt;""),-PPMT(TasaDeIntereses/12,1,DuraciónDelPréstamo-ROWS($C$4:C228)+1,Amortización[[#This Row],[inicial
saldo]]),""),0)</f>
        <v/>
      </c>
      <c r="G228" s="6">
        <f ca="1">IF(Amortización[[#This Row],[pago
fecha]]="",0,CantidadDelImpuestoDePropiedad)</f>
        <v>0</v>
      </c>
      <c r="H228" s="6">
        <f ca="1">IF(Amortización[[#This Row],[pago
fecha]]="",0,Amortización[[#This Row],[intereses]]+Amortización[[#This Row],[principal]]+Amortización[[#This Row],[propiedad
impuestos]])</f>
        <v>0</v>
      </c>
      <c r="I228" s="6">
        <f ca="1">IF(Amortización[[#This Row],[pago
fecha]]="",0,Amortización[[#This Row],[inicial
saldo]]-Amortización[[#This Row],[principal]])</f>
        <v>0</v>
      </c>
      <c r="J228" s="8">
        <f ca="1">IF(Amortización[[#This Row],[cierre
saldo]]&gt;0,ÚltimaFila-ROW(),0)</f>
        <v>0</v>
      </c>
    </row>
    <row r="229" spans="2:10" ht="15" customHeight="1" x14ac:dyDescent="0.25">
      <c r="B229" s="7">
        <f>ROWS($B$4:B229)</f>
        <v>226</v>
      </c>
      <c r="C229" s="9" t="str">
        <f ca="1">IF(ValoresIntroducidos,IF(Amortización[[#This Row],[N.º]]&lt;=DuraciónDelPréstamo,IF(ROW()-ROW(Amortización[[#Headers],[pago
fecha]])=1,InicioDelPréstamo,IF(I228&gt;0,EDATE(C228,1),"")),""),"")</f>
        <v/>
      </c>
      <c r="D229" s="6">
        <f ca="1">IF(ROW()-ROW(Amortización[[#Headers],[inicial
saldo]])=1,CantidadPréstamo,IF(Amortización[[#This Row],[pago
fecha]]="",0,INDEX(Amortización[], ROW()-4,8)))</f>
        <v>0</v>
      </c>
      <c r="E229" s="6">
        <f ca="1">IF(ValoresIntroducidos,IF(ROW()-ROW(Amortización[[#Headers],[intereses]])=1,-IPMT(TasaDeIntereses/12,1,DuraciónDelPréstamo-ROWS($C$4:C229)+1,Amortización[[#This Row],[inicial
saldo]]),IFERROR(-IPMT(TasaDeIntereses/12,1,Amortización[[#This Row],[N.º
disponible]],D230),0)),0)</f>
        <v>0</v>
      </c>
      <c r="F229" s="6" t="str">
        <f ca="1">IFERROR(IF(AND(ValoresIntroducidos,Amortización[[#This Row],[pago
fecha]]&lt;&gt;""),-PPMT(TasaDeIntereses/12,1,DuraciónDelPréstamo-ROWS($C$4:C229)+1,Amortización[[#This Row],[inicial
saldo]]),""),0)</f>
        <v/>
      </c>
      <c r="G229" s="6">
        <f ca="1">IF(Amortización[[#This Row],[pago
fecha]]="",0,CantidadDelImpuestoDePropiedad)</f>
        <v>0</v>
      </c>
      <c r="H229" s="6">
        <f ca="1">IF(Amortización[[#This Row],[pago
fecha]]="",0,Amortización[[#This Row],[intereses]]+Amortización[[#This Row],[principal]]+Amortización[[#This Row],[propiedad
impuestos]])</f>
        <v>0</v>
      </c>
      <c r="I229" s="6">
        <f ca="1">IF(Amortización[[#This Row],[pago
fecha]]="",0,Amortización[[#This Row],[inicial
saldo]]-Amortización[[#This Row],[principal]])</f>
        <v>0</v>
      </c>
      <c r="J229" s="8">
        <f ca="1">IF(Amortización[[#This Row],[cierre
saldo]]&gt;0,ÚltimaFila-ROW(),0)</f>
        <v>0</v>
      </c>
    </row>
    <row r="230" spans="2:10" ht="15" customHeight="1" x14ac:dyDescent="0.25">
      <c r="B230" s="7">
        <f>ROWS($B$4:B230)</f>
        <v>227</v>
      </c>
      <c r="C230" s="9" t="str">
        <f ca="1">IF(ValoresIntroducidos,IF(Amortización[[#This Row],[N.º]]&lt;=DuraciónDelPréstamo,IF(ROW()-ROW(Amortización[[#Headers],[pago
fecha]])=1,InicioDelPréstamo,IF(I229&gt;0,EDATE(C229,1),"")),""),"")</f>
        <v/>
      </c>
      <c r="D230" s="6">
        <f ca="1">IF(ROW()-ROW(Amortización[[#Headers],[inicial
saldo]])=1,CantidadPréstamo,IF(Amortización[[#This Row],[pago
fecha]]="",0,INDEX(Amortización[], ROW()-4,8)))</f>
        <v>0</v>
      </c>
      <c r="E230" s="6">
        <f ca="1">IF(ValoresIntroducidos,IF(ROW()-ROW(Amortización[[#Headers],[intereses]])=1,-IPMT(TasaDeIntereses/12,1,DuraciónDelPréstamo-ROWS($C$4:C230)+1,Amortización[[#This Row],[inicial
saldo]]),IFERROR(-IPMT(TasaDeIntereses/12,1,Amortización[[#This Row],[N.º
disponible]],D231),0)),0)</f>
        <v>0</v>
      </c>
      <c r="F230" s="6" t="str">
        <f ca="1">IFERROR(IF(AND(ValoresIntroducidos,Amortización[[#This Row],[pago
fecha]]&lt;&gt;""),-PPMT(TasaDeIntereses/12,1,DuraciónDelPréstamo-ROWS($C$4:C230)+1,Amortización[[#This Row],[inicial
saldo]]),""),0)</f>
        <v/>
      </c>
      <c r="G230" s="6">
        <f ca="1">IF(Amortización[[#This Row],[pago
fecha]]="",0,CantidadDelImpuestoDePropiedad)</f>
        <v>0</v>
      </c>
      <c r="H230" s="6">
        <f ca="1">IF(Amortización[[#This Row],[pago
fecha]]="",0,Amortización[[#This Row],[intereses]]+Amortización[[#This Row],[principal]]+Amortización[[#This Row],[propiedad
impuestos]])</f>
        <v>0</v>
      </c>
      <c r="I230" s="6">
        <f ca="1">IF(Amortización[[#This Row],[pago
fecha]]="",0,Amortización[[#This Row],[inicial
saldo]]-Amortización[[#This Row],[principal]])</f>
        <v>0</v>
      </c>
      <c r="J230" s="8">
        <f ca="1">IF(Amortización[[#This Row],[cierre
saldo]]&gt;0,ÚltimaFila-ROW(),0)</f>
        <v>0</v>
      </c>
    </row>
    <row r="231" spans="2:10" ht="15" customHeight="1" x14ac:dyDescent="0.25">
      <c r="B231" s="7">
        <f>ROWS($B$4:B231)</f>
        <v>228</v>
      </c>
      <c r="C231" s="9" t="str">
        <f ca="1">IF(ValoresIntroducidos,IF(Amortización[[#This Row],[N.º]]&lt;=DuraciónDelPréstamo,IF(ROW()-ROW(Amortización[[#Headers],[pago
fecha]])=1,InicioDelPréstamo,IF(I230&gt;0,EDATE(C230,1),"")),""),"")</f>
        <v/>
      </c>
      <c r="D231" s="6">
        <f ca="1">IF(ROW()-ROW(Amortización[[#Headers],[inicial
saldo]])=1,CantidadPréstamo,IF(Amortización[[#This Row],[pago
fecha]]="",0,INDEX(Amortización[], ROW()-4,8)))</f>
        <v>0</v>
      </c>
      <c r="E231" s="6">
        <f ca="1">IF(ValoresIntroducidos,IF(ROW()-ROW(Amortización[[#Headers],[intereses]])=1,-IPMT(TasaDeIntereses/12,1,DuraciónDelPréstamo-ROWS($C$4:C231)+1,Amortización[[#This Row],[inicial
saldo]]),IFERROR(-IPMT(TasaDeIntereses/12,1,Amortización[[#This Row],[N.º
disponible]],D232),0)),0)</f>
        <v>0</v>
      </c>
      <c r="F231" s="6" t="str">
        <f ca="1">IFERROR(IF(AND(ValoresIntroducidos,Amortización[[#This Row],[pago
fecha]]&lt;&gt;""),-PPMT(TasaDeIntereses/12,1,DuraciónDelPréstamo-ROWS($C$4:C231)+1,Amortización[[#This Row],[inicial
saldo]]),""),0)</f>
        <v/>
      </c>
      <c r="G231" s="6">
        <f ca="1">IF(Amortización[[#This Row],[pago
fecha]]="",0,CantidadDelImpuestoDePropiedad)</f>
        <v>0</v>
      </c>
      <c r="H231" s="6">
        <f ca="1">IF(Amortización[[#This Row],[pago
fecha]]="",0,Amortización[[#This Row],[intereses]]+Amortización[[#This Row],[principal]]+Amortización[[#This Row],[propiedad
impuestos]])</f>
        <v>0</v>
      </c>
      <c r="I231" s="6">
        <f ca="1">IF(Amortización[[#This Row],[pago
fecha]]="",0,Amortización[[#This Row],[inicial
saldo]]-Amortización[[#This Row],[principal]])</f>
        <v>0</v>
      </c>
      <c r="J231" s="8">
        <f ca="1">IF(Amortización[[#This Row],[cierre
saldo]]&gt;0,ÚltimaFila-ROW(),0)</f>
        <v>0</v>
      </c>
    </row>
    <row r="232" spans="2:10" ht="15" customHeight="1" x14ac:dyDescent="0.25">
      <c r="B232" s="7">
        <f>ROWS($B$4:B232)</f>
        <v>229</v>
      </c>
      <c r="C232" s="9" t="str">
        <f ca="1">IF(ValoresIntroducidos,IF(Amortización[[#This Row],[N.º]]&lt;=DuraciónDelPréstamo,IF(ROW()-ROW(Amortización[[#Headers],[pago
fecha]])=1,InicioDelPréstamo,IF(I231&gt;0,EDATE(C231,1),"")),""),"")</f>
        <v/>
      </c>
      <c r="D232" s="6">
        <f ca="1">IF(ROW()-ROW(Amortización[[#Headers],[inicial
saldo]])=1,CantidadPréstamo,IF(Amortización[[#This Row],[pago
fecha]]="",0,INDEX(Amortización[], ROW()-4,8)))</f>
        <v>0</v>
      </c>
      <c r="E232" s="6">
        <f ca="1">IF(ValoresIntroducidos,IF(ROW()-ROW(Amortización[[#Headers],[intereses]])=1,-IPMT(TasaDeIntereses/12,1,DuraciónDelPréstamo-ROWS($C$4:C232)+1,Amortización[[#This Row],[inicial
saldo]]),IFERROR(-IPMT(TasaDeIntereses/12,1,Amortización[[#This Row],[N.º
disponible]],D233),0)),0)</f>
        <v>0</v>
      </c>
      <c r="F232" s="6" t="str">
        <f ca="1">IFERROR(IF(AND(ValoresIntroducidos,Amortización[[#This Row],[pago
fecha]]&lt;&gt;""),-PPMT(TasaDeIntereses/12,1,DuraciónDelPréstamo-ROWS($C$4:C232)+1,Amortización[[#This Row],[inicial
saldo]]),""),0)</f>
        <v/>
      </c>
      <c r="G232" s="6">
        <f ca="1">IF(Amortización[[#This Row],[pago
fecha]]="",0,CantidadDelImpuestoDePropiedad)</f>
        <v>0</v>
      </c>
      <c r="H232" s="6">
        <f ca="1">IF(Amortización[[#This Row],[pago
fecha]]="",0,Amortización[[#This Row],[intereses]]+Amortización[[#This Row],[principal]]+Amortización[[#This Row],[propiedad
impuestos]])</f>
        <v>0</v>
      </c>
      <c r="I232" s="6">
        <f ca="1">IF(Amortización[[#This Row],[pago
fecha]]="",0,Amortización[[#This Row],[inicial
saldo]]-Amortización[[#This Row],[principal]])</f>
        <v>0</v>
      </c>
      <c r="J232" s="8">
        <f ca="1">IF(Amortización[[#This Row],[cierre
saldo]]&gt;0,ÚltimaFila-ROW(),0)</f>
        <v>0</v>
      </c>
    </row>
    <row r="233" spans="2:10" ht="15" customHeight="1" x14ac:dyDescent="0.25">
      <c r="B233" s="7">
        <f>ROWS($B$4:B233)</f>
        <v>230</v>
      </c>
      <c r="C233" s="9" t="str">
        <f ca="1">IF(ValoresIntroducidos,IF(Amortización[[#This Row],[N.º]]&lt;=DuraciónDelPréstamo,IF(ROW()-ROW(Amortización[[#Headers],[pago
fecha]])=1,InicioDelPréstamo,IF(I232&gt;0,EDATE(C232,1),"")),""),"")</f>
        <v/>
      </c>
      <c r="D233" s="6">
        <f ca="1">IF(ROW()-ROW(Amortización[[#Headers],[inicial
saldo]])=1,CantidadPréstamo,IF(Amortización[[#This Row],[pago
fecha]]="",0,INDEX(Amortización[], ROW()-4,8)))</f>
        <v>0</v>
      </c>
      <c r="E233" s="6">
        <f ca="1">IF(ValoresIntroducidos,IF(ROW()-ROW(Amortización[[#Headers],[intereses]])=1,-IPMT(TasaDeIntereses/12,1,DuraciónDelPréstamo-ROWS($C$4:C233)+1,Amortización[[#This Row],[inicial
saldo]]),IFERROR(-IPMT(TasaDeIntereses/12,1,Amortización[[#This Row],[N.º
disponible]],D234),0)),0)</f>
        <v>0</v>
      </c>
      <c r="F233" s="6" t="str">
        <f ca="1">IFERROR(IF(AND(ValoresIntroducidos,Amortización[[#This Row],[pago
fecha]]&lt;&gt;""),-PPMT(TasaDeIntereses/12,1,DuraciónDelPréstamo-ROWS($C$4:C233)+1,Amortización[[#This Row],[inicial
saldo]]),""),0)</f>
        <v/>
      </c>
      <c r="G233" s="6">
        <f ca="1">IF(Amortización[[#This Row],[pago
fecha]]="",0,CantidadDelImpuestoDePropiedad)</f>
        <v>0</v>
      </c>
      <c r="H233" s="6">
        <f ca="1">IF(Amortización[[#This Row],[pago
fecha]]="",0,Amortización[[#This Row],[intereses]]+Amortización[[#This Row],[principal]]+Amortización[[#This Row],[propiedad
impuestos]])</f>
        <v>0</v>
      </c>
      <c r="I233" s="6">
        <f ca="1">IF(Amortización[[#This Row],[pago
fecha]]="",0,Amortización[[#This Row],[inicial
saldo]]-Amortización[[#This Row],[principal]])</f>
        <v>0</v>
      </c>
      <c r="J233" s="8">
        <f ca="1">IF(Amortización[[#This Row],[cierre
saldo]]&gt;0,ÚltimaFila-ROW(),0)</f>
        <v>0</v>
      </c>
    </row>
    <row r="234" spans="2:10" ht="15" customHeight="1" x14ac:dyDescent="0.25">
      <c r="B234" s="7">
        <f>ROWS($B$4:B234)</f>
        <v>231</v>
      </c>
      <c r="C234" s="9" t="str">
        <f ca="1">IF(ValoresIntroducidos,IF(Amortización[[#This Row],[N.º]]&lt;=DuraciónDelPréstamo,IF(ROW()-ROW(Amortización[[#Headers],[pago
fecha]])=1,InicioDelPréstamo,IF(I233&gt;0,EDATE(C233,1),"")),""),"")</f>
        <v/>
      </c>
      <c r="D234" s="6">
        <f ca="1">IF(ROW()-ROW(Amortización[[#Headers],[inicial
saldo]])=1,CantidadPréstamo,IF(Amortización[[#This Row],[pago
fecha]]="",0,INDEX(Amortización[], ROW()-4,8)))</f>
        <v>0</v>
      </c>
      <c r="E234" s="6">
        <f ca="1">IF(ValoresIntroducidos,IF(ROW()-ROW(Amortización[[#Headers],[intereses]])=1,-IPMT(TasaDeIntereses/12,1,DuraciónDelPréstamo-ROWS($C$4:C234)+1,Amortización[[#This Row],[inicial
saldo]]),IFERROR(-IPMT(TasaDeIntereses/12,1,Amortización[[#This Row],[N.º
disponible]],D235),0)),0)</f>
        <v>0</v>
      </c>
      <c r="F234" s="6" t="str">
        <f ca="1">IFERROR(IF(AND(ValoresIntroducidos,Amortización[[#This Row],[pago
fecha]]&lt;&gt;""),-PPMT(TasaDeIntereses/12,1,DuraciónDelPréstamo-ROWS($C$4:C234)+1,Amortización[[#This Row],[inicial
saldo]]),""),0)</f>
        <v/>
      </c>
      <c r="G234" s="6">
        <f ca="1">IF(Amortización[[#This Row],[pago
fecha]]="",0,CantidadDelImpuestoDePropiedad)</f>
        <v>0</v>
      </c>
      <c r="H234" s="6">
        <f ca="1">IF(Amortización[[#This Row],[pago
fecha]]="",0,Amortización[[#This Row],[intereses]]+Amortización[[#This Row],[principal]]+Amortización[[#This Row],[propiedad
impuestos]])</f>
        <v>0</v>
      </c>
      <c r="I234" s="6">
        <f ca="1">IF(Amortización[[#This Row],[pago
fecha]]="",0,Amortización[[#This Row],[inicial
saldo]]-Amortización[[#This Row],[principal]])</f>
        <v>0</v>
      </c>
      <c r="J234" s="8">
        <f ca="1">IF(Amortización[[#This Row],[cierre
saldo]]&gt;0,ÚltimaFila-ROW(),0)</f>
        <v>0</v>
      </c>
    </row>
    <row r="235" spans="2:10" ht="15" customHeight="1" x14ac:dyDescent="0.25">
      <c r="B235" s="7">
        <f>ROWS($B$4:B235)</f>
        <v>232</v>
      </c>
      <c r="C235" s="9" t="str">
        <f ca="1">IF(ValoresIntroducidos,IF(Amortización[[#This Row],[N.º]]&lt;=DuraciónDelPréstamo,IF(ROW()-ROW(Amortización[[#Headers],[pago
fecha]])=1,InicioDelPréstamo,IF(I234&gt;0,EDATE(C234,1),"")),""),"")</f>
        <v/>
      </c>
      <c r="D235" s="6">
        <f ca="1">IF(ROW()-ROW(Amortización[[#Headers],[inicial
saldo]])=1,CantidadPréstamo,IF(Amortización[[#This Row],[pago
fecha]]="",0,INDEX(Amortización[], ROW()-4,8)))</f>
        <v>0</v>
      </c>
      <c r="E235" s="6">
        <f ca="1">IF(ValoresIntroducidos,IF(ROW()-ROW(Amortización[[#Headers],[intereses]])=1,-IPMT(TasaDeIntereses/12,1,DuraciónDelPréstamo-ROWS($C$4:C235)+1,Amortización[[#This Row],[inicial
saldo]]),IFERROR(-IPMT(TasaDeIntereses/12,1,Amortización[[#This Row],[N.º
disponible]],D236),0)),0)</f>
        <v>0</v>
      </c>
      <c r="F235" s="6" t="str">
        <f ca="1">IFERROR(IF(AND(ValoresIntroducidos,Amortización[[#This Row],[pago
fecha]]&lt;&gt;""),-PPMT(TasaDeIntereses/12,1,DuraciónDelPréstamo-ROWS($C$4:C235)+1,Amortización[[#This Row],[inicial
saldo]]),""),0)</f>
        <v/>
      </c>
      <c r="G235" s="6">
        <f ca="1">IF(Amortización[[#This Row],[pago
fecha]]="",0,CantidadDelImpuestoDePropiedad)</f>
        <v>0</v>
      </c>
      <c r="H235" s="6">
        <f ca="1">IF(Amortización[[#This Row],[pago
fecha]]="",0,Amortización[[#This Row],[intereses]]+Amortización[[#This Row],[principal]]+Amortización[[#This Row],[propiedad
impuestos]])</f>
        <v>0</v>
      </c>
      <c r="I235" s="6">
        <f ca="1">IF(Amortización[[#This Row],[pago
fecha]]="",0,Amortización[[#This Row],[inicial
saldo]]-Amortización[[#This Row],[principal]])</f>
        <v>0</v>
      </c>
      <c r="J235" s="8">
        <f ca="1">IF(Amortización[[#This Row],[cierre
saldo]]&gt;0,ÚltimaFila-ROW(),0)</f>
        <v>0</v>
      </c>
    </row>
    <row r="236" spans="2:10" ht="15" customHeight="1" x14ac:dyDescent="0.25">
      <c r="B236" s="7">
        <f>ROWS($B$4:B236)</f>
        <v>233</v>
      </c>
      <c r="C236" s="9" t="str">
        <f ca="1">IF(ValoresIntroducidos,IF(Amortización[[#This Row],[N.º]]&lt;=DuraciónDelPréstamo,IF(ROW()-ROW(Amortización[[#Headers],[pago
fecha]])=1,InicioDelPréstamo,IF(I235&gt;0,EDATE(C235,1),"")),""),"")</f>
        <v/>
      </c>
      <c r="D236" s="6">
        <f ca="1">IF(ROW()-ROW(Amortización[[#Headers],[inicial
saldo]])=1,CantidadPréstamo,IF(Amortización[[#This Row],[pago
fecha]]="",0,INDEX(Amortización[], ROW()-4,8)))</f>
        <v>0</v>
      </c>
      <c r="E236" s="6">
        <f ca="1">IF(ValoresIntroducidos,IF(ROW()-ROW(Amortización[[#Headers],[intereses]])=1,-IPMT(TasaDeIntereses/12,1,DuraciónDelPréstamo-ROWS($C$4:C236)+1,Amortización[[#This Row],[inicial
saldo]]),IFERROR(-IPMT(TasaDeIntereses/12,1,Amortización[[#This Row],[N.º
disponible]],D237),0)),0)</f>
        <v>0</v>
      </c>
      <c r="F236" s="6" t="str">
        <f ca="1">IFERROR(IF(AND(ValoresIntroducidos,Amortización[[#This Row],[pago
fecha]]&lt;&gt;""),-PPMT(TasaDeIntereses/12,1,DuraciónDelPréstamo-ROWS($C$4:C236)+1,Amortización[[#This Row],[inicial
saldo]]),""),0)</f>
        <v/>
      </c>
      <c r="G236" s="6">
        <f ca="1">IF(Amortización[[#This Row],[pago
fecha]]="",0,CantidadDelImpuestoDePropiedad)</f>
        <v>0</v>
      </c>
      <c r="H236" s="6">
        <f ca="1">IF(Amortización[[#This Row],[pago
fecha]]="",0,Amortización[[#This Row],[intereses]]+Amortización[[#This Row],[principal]]+Amortización[[#This Row],[propiedad
impuestos]])</f>
        <v>0</v>
      </c>
      <c r="I236" s="6">
        <f ca="1">IF(Amortización[[#This Row],[pago
fecha]]="",0,Amortización[[#This Row],[inicial
saldo]]-Amortización[[#This Row],[principal]])</f>
        <v>0</v>
      </c>
      <c r="J236" s="8">
        <f ca="1">IF(Amortización[[#This Row],[cierre
saldo]]&gt;0,ÚltimaFila-ROW(),0)</f>
        <v>0</v>
      </c>
    </row>
    <row r="237" spans="2:10" ht="15" customHeight="1" x14ac:dyDescent="0.25">
      <c r="B237" s="7">
        <f>ROWS($B$4:B237)</f>
        <v>234</v>
      </c>
      <c r="C237" s="9" t="str">
        <f ca="1">IF(ValoresIntroducidos,IF(Amortización[[#This Row],[N.º]]&lt;=DuraciónDelPréstamo,IF(ROW()-ROW(Amortización[[#Headers],[pago
fecha]])=1,InicioDelPréstamo,IF(I236&gt;0,EDATE(C236,1),"")),""),"")</f>
        <v/>
      </c>
      <c r="D237" s="6">
        <f ca="1">IF(ROW()-ROW(Amortización[[#Headers],[inicial
saldo]])=1,CantidadPréstamo,IF(Amortización[[#This Row],[pago
fecha]]="",0,INDEX(Amortización[], ROW()-4,8)))</f>
        <v>0</v>
      </c>
      <c r="E237" s="6">
        <f ca="1">IF(ValoresIntroducidos,IF(ROW()-ROW(Amortización[[#Headers],[intereses]])=1,-IPMT(TasaDeIntereses/12,1,DuraciónDelPréstamo-ROWS($C$4:C237)+1,Amortización[[#This Row],[inicial
saldo]]),IFERROR(-IPMT(TasaDeIntereses/12,1,Amortización[[#This Row],[N.º
disponible]],D238),0)),0)</f>
        <v>0</v>
      </c>
      <c r="F237" s="6" t="str">
        <f ca="1">IFERROR(IF(AND(ValoresIntroducidos,Amortización[[#This Row],[pago
fecha]]&lt;&gt;""),-PPMT(TasaDeIntereses/12,1,DuraciónDelPréstamo-ROWS($C$4:C237)+1,Amortización[[#This Row],[inicial
saldo]]),""),0)</f>
        <v/>
      </c>
      <c r="G237" s="6">
        <f ca="1">IF(Amortización[[#This Row],[pago
fecha]]="",0,CantidadDelImpuestoDePropiedad)</f>
        <v>0</v>
      </c>
      <c r="H237" s="6">
        <f ca="1">IF(Amortización[[#This Row],[pago
fecha]]="",0,Amortización[[#This Row],[intereses]]+Amortización[[#This Row],[principal]]+Amortización[[#This Row],[propiedad
impuestos]])</f>
        <v>0</v>
      </c>
      <c r="I237" s="6">
        <f ca="1">IF(Amortización[[#This Row],[pago
fecha]]="",0,Amortización[[#This Row],[inicial
saldo]]-Amortización[[#This Row],[principal]])</f>
        <v>0</v>
      </c>
      <c r="J237" s="8">
        <f ca="1">IF(Amortización[[#This Row],[cierre
saldo]]&gt;0,ÚltimaFila-ROW(),0)</f>
        <v>0</v>
      </c>
    </row>
    <row r="238" spans="2:10" ht="15" customHeight="1" x14ac:dyDescent="0.25">
      <c r="B238" s="7">
        <f>ROWS($B$4:B238)</f>
        <v>235</v>
      </c>
      <c r="C238" s="9" t="str">
        <f ca="1">IF(ValoresIntroducidos,IF(Amortización[[#This Row],[N.º]]&lt;=DuraciónDelPréstamo,IF(ROW()-ROW(Amortización[[#Headers],[pago
fecha]])=1,InicioDelPréstamo,IF(I237&gt;0,EDATE(C237,1),"")),""),"")</f>
        <v/>
      </c>
      <c r="D238" s="6">
        <f ca="1">IF(ROW()-ROW(Amortización[[#Headers],[inicial
saldo]])=1,CantidadPréstamo,IF(Amortización[[#This Row],[pago
fecha]]="",0,INDEX(Amortización[], ROW()-4,8)))</f>
        <v>0</v>
      </c>
      <c r="E238" s="6">
        <f ca="1">IF(ValoresIntroducidos,IF(ROW()-ROW(Amortización[[#Headers],[intereses]])=1,-IPMT(TasaDeIntereses/12,1,DuraciónDelPréstamo-ROWS($C$4:C238)+1,Amortización[[#This Row],[inicial
saldo]]),IFERROR(-IPMT(TasaDeIntereses/12,1,Amortización[[#This Row],[N.º
disponible]],D239),0)),0)</f>
        <v>0</v>
      </c>
      <c r="F238" s="6" t="str">
        <f ca="1">IFERROR(IF(AND(ValoresIntroducidos,Amortización[[#This Row],[pago
fecha]]&lt;&gt;""),-PPMT(TasaDeIntereses/12,1,DuraciónDelPréstamo-ROWS($C$4:C238)+1,Amortización[[#This Row],[inicial
saldo]]),""),0)</f>
        <v/>
      </c>
      <c r="G238" s="6">
        <f ca="1">IF(Amortización[[#This Row],[pago
fecha]]="",0,CantidadDelImpuestoDePropiedad)</f>
        <v>0</v>
      </c>
      <c r="H238" s="6">
        <f ca="1">IF(Amortización[[#This Row],[pago
fecha]]="",0,Amortización[[#This Row],[intereses]]+Amortización[[#This Row],[principal]]+Amortización[[#This Row],[propiedad
impuestos]])</f>
        <v>0</v>
      </c>
      <c r="I238" s="6">
        <f ca="1">IF(Amortización[[#This Row],[pago
fecha]]="",0,Amortización[[#This Row],[inicial
saldo]]-Amortización[[#This Row],[principal]])</f>
        <v>0</v>
      </c>
      <c r="J238" s="8">
        <f ca="1">IF(Amortización[[#This Row],[cierre
saldo]]&gt;0,ÚltimaFila-ROW(),0)</f>
        <v>0</v>
      </c>
    </row>
    <row r="239" spans="2:10" ht="15" customHeight="1" x14ac:dyDescent="0.25">
      <c r="B239" s="7">
        <f>ROWS($B$4:B239)</f>
        <v>236</v>
      </c>
      <c r="C239" s="9" t="str">
        <f ca="1">IF(ValoresIntroducidos,IF(Amortización[[#This Row],[N.º]]&lt;=DuraciónDelPréstamo,IF(ROW()-ROW(Amortización[[#Headers],[pago
fecha]])=1,InicioDelPréstamo,IF(I238&gt;0,EDATE(C238,1),"")),""),"")</f>
        <v/>
      </c>
      <c r="D239" s="6">
        <f ca="1">IF(ROW()-ROW(Amortización[[#Headers],[inicial
saldo]])=1,CantidadPréstamo,IF(Amortización[[#This Row],[pago
fecha]]="",0,INDEX(Amortización[], ROW()-4,8)))</f>
        <v>0</v>
      </c>
      <c r="E239" s="6">
        <f ca="1">IF(ValoresIntroducidos,IF(ROW()-ROW(Amortización[[#Headers],[intereses]])=1,-IPMT(TasaDeIntereses/12,1,DuraciónDelPréstamo-ROWS($C$4:C239)+1,Amortización[[#This Row],[inicial
saldo]]),IFERROR(-IPMT(TasaDeIntereses/12,1,Amortización[[#This Row],[N.º
disponible]],D240),0)),0)</f>
        <v>0</v>
      </c>
      <c r="F239" s="6" t="str">
        <f ca="1">IFERROR(IF(AND(ValoresIntroducidos,Amortización[[#This Row],[pago
fecha]]&lt;&gt;""),-PPMT(TasaDeIntereses/12,1,DuraciónDelPréstamo-ROWS($C$4:C239)+1,Amortización[[#This Row],[inicial
saldo]]),""),0)</f>
        <v/>
      </c>
      <c r="G239" s="6">
        <f ca="1">IF(Amortización[[#This Row],[pago
fecha]]="",0,CantidadDelImpuestoDePropiedad)</f>
        <v>0</v>
      </c>
      <c r="H239" s="6">
        <f ca="1">IF(Amortización[[#This Row],[pago
fecha]]="",0,Amortización[[#This Row],[intereses]]+Amortización[[#This Row],[principal]]+Amortización[[#This Row],[propiedad
impuestos]])</f>
        <v>0</v>
      </c>
      <c r="I239" s="6">
        <f ca="1">IF(Amortización[[#This Row],[pago
fecha]]="",0,Amortización[[#This Row],[inicial
saldo]]-Amortización[[#This Row],[principal]])</f>
        <v>0</v>
      </c>
      <c r="J239" s="8">
        <f ca="1">IF(Amortización[[#This Row],[cierre
saldo]]&gt;0,ÚltimaFila-ROW(),0)</f>
        <v>0</v>
      </c>
    </row>
    <row r="240" spans="2:10" ht="15" customHeight="1" x14ac:dyDescent="0.25">
      <c r="B240" s="7">
        <f>ROWS($B$4:B240)</f>
        <v>237</v>
      </c>
      <c r="C240" s="9" t="str">
        <f ca="1">IF(ValoresIntroducidos,IF(Amortización[[#This Row],[N.º]]&lt;=DuraciónDelPréstamo,IF(ROW()-ROW(Amortización[[#Headers],[pago
fecha]])=1,InicioDelPréstamo,IF(I239&gt;0,EDATE(C239,1),"")),""),"")</f>
        <v/>
      </c>
      <c r="D240" s="6">
        <f ca="1">IF(ROW()-ROW(Amortización[[#Headers],[inicial
saldo]])=1,CantidadPréstamo,IF(Amortización[[#This Row],[pago
fecha]]="",0,INDEX(Amortización[], ROW()-4,8)))</f>
        <v>0</v>
      </c>
      <c r="E240" s="6">
        <f ca="1">IF(ValoresIntroducidos,IF(ROW()-ROW(Amortización[[#Headers],[intereses]])=1,-IPMT(TasaDeIntereses/12,1,DuraciónDelPréstamo-ROWS($C$4:C240)+1,Amortización[[#This Row],[inicial
saldo]]),IFERROR(-IPMT(TasaDeIntereses/12,1,Amortización[[#This Row],[N.º
disponible]],D241),0)),0)</f>
        <v>0</v>
      </c>
      <c r="F240" s="6" t="str">
        <f ca="1">IFERROR(IF(AND(ValoresIntroducidos,Amortización[[#This Row],[pago
fecha]]&lt;&gt;""),-PPMT(TasaDeIntereses/12,1,DuraciónDelPréstamo-ROWS($C$4:C240)+1,Amortización[[#This Row],[inicial
saldo]]),""),0)</f>
        <v/>
      </c>
      <c r="G240" s="6">
        <f ca="1">IF(Amortización[[#This Row],[pago
fecha]]="",0,CantidadDelImpuestoDePropiedad)</f>
        <v>0</v>
      </c>
      <c r="H240" s="6">
        <f ca="1">IF(Amortización[[#This Row],[pago
fecha]]="",0,Amortización[[#This Row],[intereses]]+Amortización[[#This Row],[principal]]+Amortización[[#This Row],[propiedad
impuestos]])</f>
        <v>0</v>
      </c>
      <c r="I240" s="6">
        <f ca="1">IF(Amortización[[#This Row],[pago
fecha]]="",0,Amortización[[#This Row],[inicial
saldo]]-Amortización[[#This Row],[principal]])</f>
        <v>0</v>
      </c>
      <c r="J240" s="8">
        <f ca="1">IF(Amortización[[#This Row],[cierre
saldo]]&gt;0,ÚltimaFila-ROW(),0)</f>
        <v>0</v>
      </c>
    </row>
    <row r="241" spans="2:10" ht="15" customHeight="1" x14ac:dyDescent="0.25">
      <c r="B241" s="7">
        <f>ROWS($B$4:B241)</f>
        <v>238</v>
      </c>
      <c r="C241" s="9" t="str">
        <f ca="1">IF(ValoresIntroducidos,IF(Amortización[[#This Row],[N.º]]&lt;=DuraciónDelPréstamo,IF(ROW()-ROW(Amortización[[#Headers],[pago
fecha]])=1,InicioDelPréstamo,IF(I240&gt;0,EDATE(C240,1),"")),""),"")</f>
        <v/>
      </c>
      <c r="D241" s="6">
        <f ca="1">IF(ROW()-ROW(Amortización[[#Headers],[inicial
saldo]])=1,CantidadPréstamo,IF(Amortización[[#This Row],[pago
fecha]]="",0,INDEX(Amortización[], ROW()-4,8)))</f>
        <v>0</v>
      </c>
      <c r="E241" s="6">
        <f ca="1">IF(ValoresIntroducidos,IF(ROW()-ROW(Amortización[[#Headers],[intereses]])=1,-IPMT(TasaDeIntereses/12,1,DuraciónDelPréstamo-ROWS($C$4:C241)+1,Amortización[[#This Row],[inicial
saldo]]),IFERROR(-IPMT(TasaDeIntereses/12,1,Amortización[[#This Row],[N.º
disponible]],D242),0)),0)</f>
        <v>0</v>
      </c>
      <c r="F241" s="6" t="str">
        <f ca="1">IFERROR(IF(AND(ValoresIntroducidos,Amortización[[#This Row],[pago
fecha]]&lt;&gt;""),-PPMT(TasaDeIntereses/12,1,DuraciónDelPréstamo-ROWS($C$4:C241)+1,Amortización[[#This Row],[inicial
saldo]]),""),0)</f>
        <v/>
      </c>
      <c r="G241" s="6">
        <f ca="1">IF(Amortización[[#This Row],[pago
fecha]]="",0,CantidadDelImpuestoDePropiedad)</f>
        <v>0</v>
      </c>
      <c r="H241" s="6">
        <f ca="1">IF(Amortización[[#This Row],[pago
fecha]]="",0,Amortización[[#This Row],[intereses]]+Amortización[[#This Row],[principal]]+Amortización[[#This Row],[propiedad
impuestos]])</f>
        <v>0</v>
      </c>
      <c r="I241" s="6">
        <f ca="1">IF(Amortización[[#This Row],[pago
fecha]]="",0,Amortización[[#This Row],[inicial
saldo]]-Amortización[[#This Row],[principal]])</f>
        <v>0</v>
      </c>
      <c r="J241" s="8">
        <f ca="1">IF(Amortización[[#This Row],[cierre
saldo]]&gt;0,ÚltimaFila-ROW(),0)</f>
        <v>0</v>
      </c>
    </row>
    <row r="242" spans="2:10" ht="15" customHeight="1" x14ac:dyDescent="0.25">
      <c r="B242" s="7">
        <f>ROWS($B$4:B242)</f>
        <v>239</v>
      </c>
      <c r="C242" s="9" t="str">
        <f ca="1">IF(ValoresIntroducidos,IF(Amortización[[#This Row],[N.º]]&lt;=DuraciónDelPréstamo,IF(ROW()-ROW(Amortización[[#Headers],[pago
fecha]])=1,InicioDelPréstamo,IF(I241&gt;0,EDATE(C241,1),"")),""),"")</f>
        <v/>
      </c>
      <c r="D242" s="6">
        <f ca="1">IF(ROW()-ROW(Amortización[[#Headers],[inicial
saldo]])=1,CantidadPréstamo,IF(Amortización[[#This Row],[pago
fecha]]="",0,INDEX(Amortización[], ROW()-4,8)))</f>
        <v>0</v>
      </c>
      <c r="E242" s="6">
        <f ca="1">IF(ValoresIntroducidos,IF(ROW()-ROW(Amortización[[#Headers],[intereses]])=1,-IPMT(TasaDeIntereses/12,1,DuraciónDelPréstamo-ROWS($C$4:C242)+1,Amortización[[#This Row],[inicial
saldo]]),IFERROR(-IPMT(TasaDeIntereses/12,1,Amortización[[#This Row],[N.º
disponible]],D243),0)),0)</f>
        <v>0</v>
      </c>
      <c r="F242" s="6" t="str">
        <f ca="1">IFERROR(IF(AND(ValoresIntroducidos,Amortización[[#This Row],[pago
fecha]]&lt;&gt;""),-PPMT(TasaDeIntereses/12,1,DuraciónDelPréstamo-ROWS($C$4:C242)+1,Amortización[[#This Row],[inicial
saldo]]),""),0)</f>
        <v/>
      </c>
      <c r="G242" s="6">
        <f ca="1">IF(Amortización[[#This Row],[pago
fecha]]="",0,CantidadDelImpuestoDePropiedad)</f>
        <v>0</v>
      </c>
      <c r="H242" s="6">
        <f ca="1">IF(Amortización[[#This Row],[pago
fecha]]="",0,Amortización[[#This Row],[intereses]]+Amortización[[#This Row],[principal]]+Amortización[[#This Row],[propiedad
impuestos]])</f>
        <v>0</v>
      </c>
      <c r="I242" s="6">
        <f ca="1">IF(Amortización[[#This Row],[pago
fecha]]="",0,Amortización[[#This Row],[inicial
saldo]]-Amortización[[#This Row],[principal]])</f>
        <v>0</v>
      </c>
      <c r="J242" s="8">
        <f ca="1">IF(Amortización[[#This Row],[cierre
saldo]]&gt;0,ÚltimaFila-ROW(),0)</f>
        <v>0</v>
      </c>
    </row>
    <row r="243" spans="2:10" ht="15" customHeight="1" x14ac:dyDescent="0.25">
      <c r="B243" s="7">
        <f>ROWS($B$4:B243)</f>
        <v>240</v>
      </c>
      <c r="C243" s="9" t="str">
        <f ca="1">IF(ValoresIntroducidos,IF(Amortización[[#This Row],[N.º]]&lt;=DuraciónDelPréstamo,IF(ROW()-ROW(Amortización[[#Headers],[pago
fecha]])=1,InicioDelPréstamo,IF(I242&gt;0,EDATE(C242,1),"")),""),"")</f>
        <v/>
      </c>
      <c r="D243" s="6">
        <f ca="1">IF(ROW()-ROW(Amortización[[#Headers],[inicial
saldo]])=1,CantidadPréstamo,IF(Amortización[[#This Row],[pago
fecha]]="",0,INDEX(Amortización[], ROW()-4,8)))</f>
        <v>0</v>
      </c>
      <c r="E243" s="6">
        <f ca="1">IF(ValoresIntroducidos,IF(ROW()-ROW(Amortización[[#Headers],[intereses]])=1,-IPMT(TasaDeIntereses/12,1,DuraciónDelPréstamo-ROWS($C$4:C243)+1,Amortización[[#This Row],[inicial
saldo]]),IFERROR(-IPMT(TasaDeIntereses/12,1,Amortización[[#This Row],[N.º
disponible]],D244),0)),0)</f>
        <v>0</v>
      </c>
      <c r="F243" s="6" t="str">
        <f ca="1">IFERROR(IF(AND(ValoresIntroducidos,Amortización[[#This Row],[pago
fecha]]&lt;&gt;""),-PPMT(TasaDeIntereses/12,1,DuraciónDelPréstamo-ROWS($C$4:C243)+1,Amortización[[#This Row],[inicial
saldo]]),""),0)</f>
        <v/>
      </c>
      <c r="G243" s="6">
        <f ca="1">IF(Amortización[[#This Row],[pago
fecha]]="",0,CantidadDelImpuestoDePropiedad)</f>
        <v>0</v>
      </c>
      <c r="H243" s="6">
        <f ca="1">IF(Amortización[[#This Row],[pago
fecha]]="",0,Amortización[[#This Row],[intereses]]+Amortización[[#This Row],[principal]]+Amortización[[#This Row],[propiedad
impuestos]])</f>
        <v>0</v>
      </c>
      <c r="I243" s="6">
        <f ca="1">IF(Amortización[[#This Row],[pago
fecha]]="",0,Amortización[[#This Row],[inicial
saldo]]-Amortización[[#This Row],[principal]])</f>
        <v>0</v>
      </c>
      <c r="J243" s="8">
        <f ca="1">IF(Amortización[[#This Row],[cierre
saldo]]&gt;0,ÚltimaFila-ROW(),0)</f>
        <v>0</v>
      </c>
    </row>
    <row r="244" spans="2:10" ht="15" customHeight="1" x14ac:dyDescent="0.25">
      <c r="B244" s="7">
        <f>ROWS($B$4:B244)</f>
        <v>241</v>
      </c>
      <c r="C244" s="9" t="str">
        <f ca="1">IF(ValoresIntroducidos,IF(Amortización[[#This Row],[N.º]]&lt;=DuraciónDelPréstamo,IF(ROW()-ROW(Amortización[[#Headers],[pago
fecha]])=1,InicioDelPréstamo,IF(I243&gt;0,EDATE(C243,1),"")),""),"")</f>
        <v/>
      </c>
      <c r="D244" s="6">
        <f ca="1">IF(ROW()-ROW(Amortización[[#Headers],[inicial
saldo]])=1,CantidadPréstamo,IF(Amortización[[#This Row],[pago
fecha]]="",0,INDEX(Amortización[], ROW()-4,8)))</f>
        <v>0</v>
      </c>
      <c r="E244" s="6">
        <f ca="1">IF(ValoresIntroducidos,IF(ROW()-ROW(Amortización[[#Headers],[intereses]])=1,-IPMT(TasaDeIntereses/12,1,DuraciónDelPréstamo-ROWS($C$4:C244)+1,Amortización[[#This Row],[inicial
saldo]]),IFERROR(-IPMT(TasaDeIntereses/12,1,Amortización[[#This Row],[N.º
disponible]],D245),0)),0)</f>
        <v>0</v>
      </c>
      <c r="F244" s="6" t="str">
        <f ca="1">IFERROR(IF(AND(ValoresIntroducidos,Amortización[[#This Row],[pago
fecha]]&lt;&gt;""),-PPMT(TasaDeIntereses/12,1,DuraciónDelPréstamo-ROWS($C$4:C244)+1,Amortización[[#This Row],[inicial
saldo]]),""),0)</f>
        <v/>
      </c>
      <c r="G244" s="6">
        <f ca="1">IF(Amortización[[#This Row],[pago
fecha]]="",0,CantidadDelImpuestoDePropiedad)</f>
        <v>0</v>
      </c>
      <c r="H244" s="6">
        <f ca="1">IF(Amortización[[#This Row],[pago
fecha]]="",0,Amortización[[#This Row],[intereses]]+Amortización[[#This Row],[principal]]+Amortización[[#This Row],[propiedad
impuestos]])</f>
        <v>0</v>
      </c>
      <c r="I244" s="6">
        <f ca="1">IF(Amortización[[#This Row],[pago
fecha]]="",0,Amortización[[#This Row],[inicial
saldo]]-Amortización[[#This Row],[principal]])</f>
        <v>0</v>
      </c>
      <c r="J244" s="8">
        <f ca="1">IF(Amortización[[#This Row],[cierre
saldo]]&gt;0,ÚltimaFila-ROW(),0)</f>
        <v>0</v>
      </c>
    </row>
    <row r="245" spans="2:10" ht="15" customHeight="1" x14ac:dyDescent="0.25">
      <c r="B245" s="7">
        <f>ROWS($B$4:B245)</f>
        <v>242</v>
      </c>
      <c r="C245" s="9" t="str">
        <f ca="1">IF(ValoresIntroducidos,IF(Amortización[[#This Row],[N.º]]&lt;=DuraciónDelPréstamo,IF(ROW()-ROW(Amortización[[#Headers],[pago
fecha]])=1,InicioDelPréstamo,IF(I244&gt;0,EDATE(C244,1),"")),""),"")</f>
        <v/>
      </c>
      <c r="D245" s="6">
        <f ca="1">IF(ROW()-ROW(Amortización[[#Headers],[inicial
saldo]])=1,CantidadPréstamo,IF(Amortización[[#This Row],[pago
fecha]]="",0,INDEX(Amortización[], ROW()-4,8)))</f>
        <v>0</v>
      </c>
      <c r="E245" s="6">
        <f ca="1">IF(ValoresIntroducidos,IF(ROW()-ROW(Amortización[[#Headers],[intereses]])=1,-IPMT(TasaDeIntereses/12,1,DuraciónDelPréstamo-ROWS($C$4:C245)+1,Amortización[[#This Row],[inicial
saldo]]),IFERROR(-IPMT(TasaDeIntereses/12,1,Amortización[[#This Row],[N.º
disponible]],D246),0)),0)</f>
        <v>0</v>
      </c>
      <c r="F245" s="6" t="str">
        <f ca="1">IFERROR(IF(AND(ValoresIntroducidos,Amortización[[#This Row],[pago
fecha]]&lt;&gt;""),-PPMT(TasaDeIntereses/12,1,DuraciónDelPréstamo-ROWS($C$4:C245)+1,Amortización[[#This Row],[inicial
saldo]]),""),0)</f>
        <v/>
      </c>
      <c r="G245" s="6">
        <f ca="1">IF(Amortización[[#This Row],[pago
fecha]]="",0,CantidadDelImpuestoDePropiedad)</f>
        <v>0</v>
      </c>
      <c r="H245" s="6">
        <f ca="1">IF(Amortización[[#This Row],[pago
fecha]]="",0,Amortización[[#This Row],[intereses]]+Amortización[[#This Row],[principal]]+Amortización[[#This Row],[propiedad
impuestos]])</f>
        <v>0</v>
      </c>
      <c r="I245" s="6">
        <f ca="1">IF(Amortización[[#This Row],[pago
fecha]]="",0,Amortización[[#This Row],[inicial
saldo]]-Amortización[[#This Row],[principal]])</f>
        <v>0</v>
      </c>
      <c r="J245" s="8">
        <f ca="1">IF(Amortización[[#This Row],[cierre
saldo]]&gt;0,ÚltimaFila-ROW(),0)</f>
        <v>0</v>
      </c>
    </row>
    <row r="246" spans="2:10" ht="15" customHeight="1" x14ac:dyDescent="0.25">
      <c r="B246" s="7">
        <f>ROWS($B$4:B246)</f>
        <v>243</v>
      </c>
      <c r="C246" s="9" t="str">
        <f ca="1">IF(ValoresIntroducidos,IF(Amortización[[#This Row],[N.º]]&lt;=DuraciónDelPréstamo,IF(ROW()-ROW(Amortización[[#Headers],[pago
fecha]])=1,InicioDelPréstamo,IF(I245&gt;0,EDATE(C245,1),"")),""),"")</f>
        <v/>
      </c>
      <c r="D246" s="6">
        <f ca="1">IF(ROW()-ROW(Amortización[[#Headers],[inicial
saldo]])=1,CantidadPréstamo,IF(Amortización[[#This Row],[pago
fecha]]="",0,INDEX(Amortización[], ROW()-4,8)))</f>
        <v>0</v>
      </c>
      <c r="E246" s="6">
        <f ca="1">IF(ValoresIntroducidos,IF(ROW()-ROW(Amortización[[#Headers],[intereses]])=1,-IPMT(TasaDeIntereses/12,1,DuraciónDelPréstamo-ROWS($C$4:C246)+1,Amortización[[#This Row],[inicial
saldo]]),IFERROR(-IPMT(TasaDeIntereses/12,1,Amortización[[#This Row],[N.º
disponible]],D247),0)),0)</f>
        <v>0</v>
      </c>
      <c r="F246" s="6" t="str">
        <f ca="1">IFERROR(IF(AND(ValoresIntroducidos,Amortización[[#This Row],[pago
fecha]]&lt;&gt;""),-PPMT(TasaDeIntereses/12,1,DuraciónDelPréstamo-ROWS($C$4:C246)+1,Amortización[[#This Row],[inicial
saldo]]),""),0)</f>
        <v/>
      </c>
      <c r="G246" s="6">
        <f ca="1">IF(Amortización[[#This Row],[pago
fecha]]="",0,CantidadDelImpuestoDePropiedad)</f>
        <v>0</v>
      </c>
      <c r="H246" s="6">
        <f ca="1">IF(Amortización[[#This Row],[pago
fecha]]="",0,Amortización[[#This Row],[intereses]]+Amortización[[#This Row],[principal]]+Amortización[[#This Row],[propiedad
impuestos]])</f>
        <v>0</v>
      </c>
      <c r="I246" s="6">
        <f ca="1">IF(Amortización[[#This Row],[pago
fecha]]="",0,Amortización[[#This Row],[inicial
saldo]]-Amortización[[#This Row],[principal]])</f>
        <v>0</v>
      </c>
      <c r="J246" s="8">
        <f ca="1">IF(Amortización[[#This Row],[cierre
saldo]]&gt;0,ÚltimaFila-ROW(),0)</f>
        <v>0</v>
      </c>
    </row>
    <row r="247" spans="2:10" ht="15" customHeight="1" x14ac:dyDescent="0.25">
      <c r="B247" s="7">
        <f>ROWS($B$4:B247)</f>
        <v>244</v>
      </c>
      <c r="C247" s="9" t="str">
        <f ca="1">IF(ValoresIntroducidos,IF(Amortización[[#This Row],[N.º]]&lt;=DuraciónDelPréstamo,IF(ROW()-ROW(Amortización[[#Headers],[pago
fecha]])=1,InicioDelPréstamo,IF(I246&gt;0,EDATE(C246,1),"")),""),"")</f>
        <v/>
      </c>
      <c r="D247" s="6">
        <f ca="1">IF(ROW()-ROW(Amortización[[#Headers],[inicial
saldo]])=1,CantidadPréstamo,IF(Amortización[[#This Row],[pago
fecha]]="",0,INDEX(Amortización[], ROW()-4,8)))</f>
        <v>0</v>
      </c>
      <c r="E247" s="6">
        <f ca="1">IF(ValoresIntroducidos,IF(ROW()-ROW(Amortización[[#Headers],[intereses]])=1,-IPMT(TasaDeIntereses/12,1,DuraciónDelPréstamo-ROWS($C$4:C247)+1,Amortización[[#This Row],[inicial
saldo]]),IFERROR(-IPMT(TasaDeIntereses/12,1,Amortización[[#This Row],[N.º
disponible]],D248),0)),0)</f>
        <v>0</v>
      </c>
      <c r="F247" s="6" t="str">
        <f ca="1">IFERROR(IF(AND(ValoresIntroducidos,Amortización[[#This Row],[pago
fecha]]&lt;&gt;""),-PPMT(TasaDeIntereses/12,1,DuraciónDelPréstamo-ROWS($C$4:C247)+1,Amortización[[#This Row],[inicial
saldo]]),""),0)</f>
        <v/>
      </c>
      <c r="G247" s="6">
        <f ca="1">IF(Amortización[[#This Row],[pago
fecha]]="",0,CantidadDelImpuestoDePropiedad)</f>
        <v>0</v>
      </c>
      <c r="H247" s="6">
        <f ca="1">IF(Amortización[[#This Row],[pago
fecha]]="",0,Amortización[[#This Row],[intereses]]+Amortización[[#This Row],[principal]]+Amortización[[#This Row],[propiedad
impuestos]])</f>
        <v>0</v>
      </c>
      <c r="I247" s="6">
        <f ca="1">IF(Amortización[[#This Row],[pago
fecha]]="",0,Amortización[[#This Row],[inicial
saldo]]-Amortización[[#This Row],[principal]])</f>
        <v>0</v>
      </c>
      <c r="J247" s="8">
        <f ca="1">IF(Amortización[[#This Row],[cierre
saldo]]&gt;0,ÚltimaFila-ROW(),0)</f>
        <v>0</v>
      </c>
    </row>
    <row r="248" spans="2:10" ht="15" customHeight="1" x14ac:dyDescent="0.25">
      <c r="B248" s="7">
        <f>ROWS($B$4:B248)</f>
        <v>245</v>
      </c>
      <c r="C248" s="9" t="str">
        <f ca="1">IF(ValoresIntroducidos,IF(Amortización[[#This Row],[N.º]]&lt;=DuraciónDelPréstamo,IF(ROW()-ROW(Amortización[[#Headers],[pago
fecha]])=1,InicioDelPréstamo,IF(I247&gt;0,EDATE(C247,1),"")),""),"")</f>
        <v/>
      </c>
      <c r="D248" s="6">
        <f ca="1">IF(ROW()-ROW(Amortización[[#Headers],[inicial
saldo]])=1,CantidadPréstamo,IF(Amortización[[#This Row],[pago
fecha]]="",0,INDEX(Amortización[], ROW()-4,8)))</f>
        <v>0</v>
      </c>
      <c r="E248" s="6">
        <f ca="1">IF(ValoresIntroducidos,IF(ROW()-ROW(Amortización[[#Headers],[intereses]])=1,-IPMT(TasaDeIntereses/12,1,DuraciónDelPréstamo-ROWS($C$4:C248)+1,Amortización[[#This Row],[inicial
saldo]]),IFERROR(-IPMT(TasaDeIntereses/12,1,Amortización[[#This Row],[N.º
disponible]],D249),0)),0)</f>
        <v>0</v>
      </c>
      <c r="F248" s="6" t="str">
        <f ca="1">IFERROR(IF(AND(ValoresIntroducidos,Amortización[[#This Row],[pago
fecha]]&lt;&gt;""),-PPMT(TasaDeIntereses/12,1,DuraciónDelPréstamo-ROWS($C$4:C248)+1,Amortización[[#This Row],[inicial
saldo]]),""),0)</f>
        <v/>
      </c>
      <c r="G248" s="6">
        <f ca="1">IF(Amortización[[#This Row],[pago
fecha]]="",0,CantidadDelImpuestoDePropiedad)</f>
        <v>0</v>
      </c>
      <c r="H248" s="6">
        <f ca="1">IF(Amortización[[#This Row],[pago
fecha]]="",0,Amortización[[#This Row],[intereses]]+Amortización[[#This Row],[principal]]+Amortización[[#This Row],[propiedad
impuestos]])</f>
        <v>0</v>
      </c>
      <c r="I248" s="6">
        <f ca="1">IF(Amortización[[#This Row],[pago
fecha]]="",0,Amortización[[#This Row],[inicial
saldo]]-Amortización[[#This Row],[principal]])</f>
        <v>0</v>
      </c>
      <c r="J248" s="8">
        <f ca="1">IF(Amortización[[#This Row],[cierre
saldo]]&gt;0,ÚltimaFila-ROW(),0)</f>
        <v>0</v>
      </c>
    </row>
    <row r="249" spans="2:10" ht="15" customHeight="1" x14ac:dyDescent="0.25">
      <c r="B249" s="7">
        <f>ROWS($B$4:B249)</f>
        <v>246</v>
      </c>
      <c r="C249" s="9" t="str">
        <f ca="1">IF(ValoresIntroducidos,IF(Amortización[[#This Row],[N.º]]&lt;=DuraciónDelPréstamo,IF(ROW()-ROW(Amortización[[#Headers],[pago
fecha]])=1,InicioDelPréstamo,IF(I248&gt;0,EDATE(C248,1),"")),""),"")</f>
        <v/>
      </c>
      <c r="D249" s="6">
        <f ca="1">IF(ROW()-ROW(Amortización[[#Headers],[inicial
saldo]])=1,CantidadPréstamo,IF(Amortización[[#This Row],[pago
fecha]]="",0,INDEX(Amortización[], ROW()-4,8)))</f>
        <v>0</v>
      </c>
      <c r="E249" s="6">
        <f ca="1">IF(ValoresIntroducidos,IF(ROW()-ROW(Amortización[[#Headers],[intereses]])=1,-IPMT(TasaDeIntereses/12,1,DuraciónDelPréstamo-ROWS($C$4:C249)+1,Amortización[[#This Row],[inicial
saldo]]),IFERROR(-IPMT(TasaDeIntereses/12,1,Amortización[[#This Row],[N.º
disponible]],D250),0)),0)</f>
        <v>0</v>
      </c>
      <c r="F249" s="6" t="str">
        <f ca="1">IFERROR(IF(AND(ValoresIntroducidos,Amortización[[#This Row],[pago
fecha]]&lt;&gt;""),-PPMT(TasaDeIntereses/12,1,DuraciónDelPréstamo-ROWS($C$4:C249)+1,Amortización[[#This Row],[inicial
saldo]]),""),0)</f>
        <v/>
      </c>
      <c r="G249" s="6">
        <f ca="1">IF(Amortización[[#This Row],[pago
fecha]]="",0,CantidadDelImpuestoDePropiedad)</f>
        <v>0</v>
      </c>
      <c r="H249" s="6">
        <f ca="1">IF(Amortización[[#This Row],[pago
fecha]]="",0,Amortización[[#This Row],[intereses]]+Amortización[[#This Row],[principal]]+Amortización[[#This Row],[propiedad
impuestos]])</f>
        <v>0</v>
      </c>
      <c r="I249" s="6">
        <f ca="1">IF(Amortización[[#This Row],[pago
fecha]]="",0,Amortización[[#This Row],[inicial
saldo]]-Amortización[[#This Row],[principal]])</f>
        <v>0</v>
      </c>
      <c r="J249" s="8">
        <f ca="1">IF(Amortización[[#This Row],[cierre
saldo]]&gt;0,ÚltimaFila-ROW(),0)</f>
        <v>0</v>
      </c>
    </row>
    <row r="250" spans="2:10" ht="15" customHeight="1" x14ac:dyDescent="0.25">
      <c r="B250" s="7">
        <f>ROWS($B$4:B250)</f>
        <v>247</v>
      </c>
      <c r="C250" s="9" t="str">
        <f ca="1">IF(ValoresIntroducidos,IF(Amortización[[#This Row],[N.º]]&lt;=DuraciónDelPréstamo,IF(ROW()-ROW(Amortización[[#Headers],[pago
fecha]])=1,InicioDelPréstamo,IF(I249&gt;0,EDATE(C249,1),"")),""),"")</f>
        <v/>
      </c>
      <c r="D250" s="6">
        <f ca="1">IF(ROW()-ROW(Amortización[[#Headers],[inicial
saldo]])=1,CantidadPréstamo,IF(Amortización[[#This Row],[pago
fecha]]="",0,INDEX(Amortización[], ROW()-4,8)))</f>
        <v>0</v>
      </c>
      <c r="E250" s="6">
        <f ca="1">IF(ValoresIntroducidos,IF(ROW()-ROW(Amortización[[#Headers],[intereses]])=1,-IPMT(TasaDeIntereses/12,1,DuraciónDelPréstamo-ROWS($C$4:C250)+1,Amortización[[#This Row],[inicial
saldo]]),IFERROR(-IPMT(TasaDeIntereses/12,1,Amortización[[#This Row],[N.º
disponible]],D251),0)),0)</f>
        <v>0</v>
      </c>
      <c r="F250" s="6" t="str">
        <f ca="1">IFERROR(IF(AND(ValoresIntroducidos,Amortización[[#This Row],[pago
fecha]]&lt;&gt;""),-PPMT(TasaDeIntereses/12,1,DuraciónDelPréstamo-ROWS($C$4:C250)+1,Amortización[[#This Row],[inicial
saldo]]),""),0)</f>
        <v/>
      </c>
      <c r="G250" s="6">
        <f ca="1">IF(Amortización[[#This Row],[pago
fecha]]="",0,CantidadDelImpuestoDePropiedad)</f>
        <v>0</v>
      </c>
      <c r="H250" s="6">
        <f ca="1">IF(Amortización[[#This Row],[pago
fecha]]="",0,Amortización[[#This Row],[intereses]]+Amortización[[#This Row],[principal]]+Amortización[[#This Row],[propiedad
impuestos]])</f>
        <v>0</v>
      </c>
      <c r="I250" s="6">
        <f ca="1">IF(Amortización[[#This Row],[pago
fecha]]="",0,Amortización[[#This Row],[inicial
saldo]]-Amortización[[#This Row],[principal]])</f>
        <v>0</v>
      </c>
      <c r="J250" s="8">
        <f ca="1">IF(Amortización[[#This Row],[cierre
saldo]]&gt;0,ÚltimaFila-ROW(),0)</f>
        <v>0</v>
      </c>
    </row>
    <row r="251" spans="2:10" ht="15" customHeight="1" x14ac:dyDescent="0.25">
      <c r="B251" s="7">
        <f>ROWS($B$4:B251)</f>
        <v>248</v>
      </c>
      <c r="C251" s="9" t="str">
        <f ca="1">IF(ValoresIntroducidos,IF(Amortización[[#This Row],[N.º]]&lt;=DuraciónDelPréstamo,IF(ROW()-ROW(Amortización[[#Headers],[pago
fecha]])=1,InicioDelPréstamo,IF(I250&gt;0,EDATE(C250,1),"")),""),"")</f>
        <v/>
      </c>
      <c r="D251" s="6">
        <f ca="1">IF(ROW()-ROW(Amortización[[#Headers],[inicial
saldo]])=1,CantidadPréstamo,IF(Amortización[[#This Row],[pago
fecha]]="",0,INDEX(Amortización[], ROW()-4,8)))</f>
        <v>0</v>
      </c>
      <c r="E251" s="6">
        <f ca="1">IF(ValoresIntroducidos,IF(ROW()-ROW(Amortización[[#Headers],[intereses]])=1,-IPMT(TasaDeIntereses/12,1,DuraciónDelPréstamo-ROWS($C$4:C251)+1,Amortización[[#This Row],[inicial
saldo]]),IFERROR(-IPMT(TasaDeIntereses/12,1,Amortización[[#This Row],[N.º
disponible]],D252),0)),0)</f>
        <v>0</v>
      </c>
      <c r="F251" s="6" t="str">
        <f ca="1">IFERROR(IF(AND(ValoresIntroducidos,Amortización[[#This Row],[pago
fecha]]&lt;&gt;""),-PPMT(TasaDeIntereses/12,1,DuraciónDelPréstamo-ROWS($C$4:C251)+1,Amortización[[#This Row],[inicial
saldo]]),""),0)</f>
        <v/>
      </c>
      <c r="G251" s="6">
        <f ca="1">IF(Amortización[[#This Row],[pago
fecha]]="",0,CantidadDelImpuestoDePropiedad)</f>
        <v>0</v>
      </c>
      <c r="H251" s="6">
        <f ca="1">IF(Amortización[[#This Row],[pago
fecha]]="",0,Amortización[[#This Row],[intereses]]+Amortización[[#This Row],[principal]]+Amortización[[#This Row],[propiedad
impuestos]])</f>
        <v>0</v>
      </c>
      <c r="I251" s="6">
        <f ca="1">IF(Amortización[[#This Row],[pago
fecha]]="",0,Amortización[[#This Row],[inicial
saldo]]-Amortización[[#This Row],[principal]])</f>
        <v>0</v>
      </c>
      <c r="J251" s="8">
        <f ca="1">IF(Amortización[[#This Row],[cierre
saldo]]&gt;0,ÚltimaFila-ROW(),0)</f>
        <v>0</v>
      </c>
    </row>
    <row r="252" spans="2:10" ht="15" customHeight="1" x14ac:dyDescent="0.25">
      <c r="B252" s="7">
        <f>ROWS($B$4:B252)</f>
        <v>249</v>
      </c>
      <c r="C252" s="9" t="str">
        <f ca="1">IF(ValoresIntroducidos,IF(Amortización[[#This Row],[N.º]]&lt;=DuraciónDelPréstamo,IF(ROW()-ROW(Amortización[[#Headers],[pago
fecha]])=1,InicioDelPréstamo,IF(I251&gt;0,EDATE(C251,1),"")),""),"")</f>
        <v/>
      </c>
      <c r="D252" s="6">
        <f ca="1">IF(ROW()-ROW(Amortización[[#Headers],[inicial
saldo]])=1,CantidadPréstamo,IF(Amortización[[#This Row],[pago
fecha]]="",0,INDEX(Amortización[], ROW()-4,8)))</f>
        <v>0</v>
      </c>
      <c r="E252" s="6">
        <f ca="1">IF(ValoresIntroducidos,IF(ROW()-ROW(Amortización[[#Headers],[intereses]])=1,-IPMT(TasaDeIntereses/12,1,DuraciónDelPréstamo-ROWS($C$4:C252)+1,Amortización[[#This Row],[inicial
saldo]]),IFERROR(-IPMT(TasaDeIntereses/12,1,Amortización[[#This Row],[N.º
disponible]],D253),0)),0)</f>
        <v>0</v>
      </c>
      <c r="F252" s="6" t="str">
        <f ca="1">IFERROR(IF(AND(ValoresIntroducidos,Amortización[[#This Row],[pago
fecha]]&lt;&gt;""),-PPMT(TasaDeIntereses/12,1,DuraciónDelPréstamo-ROWS($C$4:C252)+1,Amortización[[#This Row],[inicial
saldo]]),""),0)</f>
        <v/>
      </c>
      <c r="G252" s="6">
        <f ca="1">IF(Amortización[[#This Row],[pago
fecha]]="",0,CantidadDelImpuestoDePropiedad)</f>
        <v>0</v>
      </c>
      <c r="H252" s="6">
        <f ca="1">IF(Amortización[[#This Row],[pago
fecha]]="",0,Amortización[[#This Row],[intereses]]+Amortización[[#This Row],[principal]]+Amortización[[#This Row],[propiedad
impuestos]])</f>
        <v>0</v>
      </c>
      <c r="I252" s="6">
        <f ca="1">IF(Amortización[[#This Row],[pago
fecha]]="",0,Amortización[[#This Row],[inicial
saldo]]-Amortización[[#This Row],[principal]])</f>
        <v>0</v>
      </c>
      <c r="J252" s="8">
        <f ca="1">IF(Amortización[[#This Row],[cierre
saldo]]&gt;0,ÚltimaFila-ROW(),0)</f>
        <v>0</v>
      </c>
    </row>
    <row r="253" spans="2:10" ht="15" customHeight="1" x14ac:dyDescent="0.25">
      <c r="B253" s="7">
        <f>ROWS($B$4:B253)</f>
        <v>250</v>
      </c>
      <c r="C253" s="9" t="str">
        <f ca="1">IF(ValoresIntroducidos,IF(Amortización[[#This Row],[N.º]]&lt;=DuraciónDelPréstamo,IF(ROW()-ROW(Amortización[[#Headers],[pago
fecha]])=1,InicioDelPréstamo,IF(I252&gt;0,EDATE(C252,1),"")),""),"")</f>
        <v/>
      </c>
      <c r="D253" s="6">
        <f ca="1">IF(ROW()-ROW(Amortización[[#Headers],[inicial
saldo]])=1,CantidadPréstamo,IF(Amortización[[#This Row],[pago
fecha]]="",0,INDEX(Amortización[], ROW()-4,8)))</f>
        <v>0</v>
      </c>
      <c r="E253" s="6">
        <f ca="1">IF(ValoresIntroducidos,IF(ROW()-ROW(Amortización[[#Headers],[intereses]])=1,-IPMT(TasaDeIntereses/12,1,DuraciónDelPréstamo-ROWS($C$4:C253)+1,Amortización[[#This Row],[inicial
saldo]]),IFERROR(-IPMT(TasaDeIntereses/12,1,Amortización[[#This Row],[N.º
disponible]],D254),0)),0)</f>
        <v>0</v>
      </c>
      <c r="F253" s="6" t="str">
        <f ca="1">IFERROR(IF(AND(ValoresIntroducidos,Amortización[[#This Row],[pago
fecha]]&lt;&gt;""),-PPMT(TasaDeIntereses/12,1,DuraciónDelPréstamo-ROWS($C$4:C253)+1,Amortización[[#This Row],[inicial
saldo]]),""),0)</f>
        <v/>
      </c>
      <c r="G253" s="6">
        <f ca="1">IF(Amortización[[#This Row],[pago
fecha]]="",0,CantidadDelImpuestoDePropiedad)</f>
        <v>0</v>
      </c>
      <c r="H253" s="6">
        <f ca="1">IF(Amortización[[#This Row],[pago
fecha]]="",0,Amortización[[#This Row],[intereses]]+Amortización[[#This Row],[principal]]+Amortización[[#This Row],[propiedad
impuestos]])</f>
        <v>0</v>
      </c>
      <c r="I253" s="6">
        <f ca="1">IF(Amortización[[#This Row],[pago
fecha]]="",0,Amortización[[#This Row],[inicial
saldo]]-Amortización[[#This Row],[principal]])</f>
        <v>0</v>
      </c>
      <c r="J253" s="8">
        <f ca="1">IF(Amortización[[#This Row],[cierre
saldo]]&gt;0,ÚltimaFila-ROW(),0)</f>
        <v>0</v>
      </c>
    </row>
    <row r="254" spans="2:10" ht="15" customHeight="1" x14ac:dyDescent="0.25">
      <c r="B254" s="7">
        <f>ROWS($B$4:B254)</f>
        <v>251</v>
      </c>
      <c r="C254" s="9" t="str">
        <f ca="1">IF(ValoresIntroducidos,IF(Amortización[[#This Row],[N.º]]&lt;=DuraciónDelPréstamo,IF(ROW()-ROW(Amortización[[#Headers],[pago
fecha]])=1,InicioDelPréstamo,IF(I253&gt;0,EDATE(C253,1),"")),""),"")</f>
        <v/>
      </c>
      <c r="D254" s="6">
        <f ca="1">IF(ROW()-ROW(Amortización[[#Headers],[inicial
saldo]])=1,CantidadPréstamo,IF(Amortización[[#This Row],[pago
fecha]]="",0,INDEX(Amortización[], ROW()-4,8)))</f>
        <v>0</v>
      </c>
      <c r="E254" s="6">
        <f ca="1">IF(ValoresIntroducidos,IF(ROW()-ROW(Amortización[[#Headers],[intereses]])=1,-IPMT(TasaDeIntereses/12,1,DuraciónDelPréstamo-ROWS($C$4:C254)+1,Amortización[[#This Row],[inicial
saldo]]),IFERROR(-IPMT(TasaDeIntereses/12,1,Amortización[[#This Row],[N.º
disponible]],D255),0)),0)</f>
        <v>0</v>
      </c>
      <c r="F254" s="6" t="str">
        <f ca="1">IFERROR(IF(AND(ValoresIntroducidos,Amortización[[#This Row],[pago
fecha]]&lt;&gt;""),-PPMT(TasaDeIntereses/12,1,DuraciónDelPréstamo-ROWS($C$4:C254)+1,Amortización[[#This Row],[inicial
saldo]]),""),0)</f>
        <v/>
      </c>
      <c r="G254" s="6">
        <f ca="1">IF(Amortización[[#This Row],[pago
fecha]]="",0,CantidadDelImpuestoDePropiedad)</f>
        <v>0</v>
      </c>
      <c r="H254" s="6">
        <f ca="1">IF(Amortización[[#This Row],[pago
fecha]]="",0,Amortización[[#This Row],[intereses]]+Amortización[[#This Row],[principal]]+Amortización[[#This Row],[propiedad
impuestos]])</f>
        <v>0</v>
      </c>
      <c r="I254" s="6">
        <f ca="1">IF(Amortización[[#This Row],[pago
fecha]]="",0,Amortización[[#This Row],[inicial
saldo]]-Amortización[[#This Row],[principal]])</f>
        <v>0</v>
      </c>
      <c r="J254" s="8">
        <f ca="1">IF(Amortización[[#This Row],[cierre
saldo]]&gt;0,ÚltimaFila-ROW(),0)</f>
        <v>0</v>
      </c>
    </row>
    <row r="255" spans="2:10" ht="15" customHeight="1" x14ac:dyDescent="0.25">
      <c r="B255" s="7">
        <f>ROWS($B$4:B255)</f>
        <v>252</v>
      </c>
      <c r="C255" s="9" t="str">
        <f ca="1">IF(ValoresIntroducidos,IF(Amortización[[#This Row],[N.º]]&lt;=DuraciónDelPréstamo,IF(ROW()-ROW(Amortización[[#Headers],[pago
fecha]])=1,InicioDelPréstamo,IF(I254&gt;0,EDATE(C254,1),"")),""),"")</f>
        <v/>
      </c>
      <c r="D255" s="6">
        <f ca="1">IF(ROW()-ROW(Amortización[[#Headers],[inicial
saldo]])=1,CantidadPréstamo,IF(Amortización[[#This Row],[pago
fecha]]="",0,INDEX(Amortización[], ROW()-4,8)))</f>
        <v>0</v>
      </c>
      <c r="E255" s="6">
        <f ca="1">IF(ValoresIntroducidos,IF(ROW()-ROW(Amortización[[#Headers],[intereses]])=1,-IPMT(TasaDeIntereses/12,1,DuraciónDelPréstamo-ROWS($C$4:C255)+1,Amortización[[#This Row],[inicial
saldo]]),IFERROR(-IPMT(TasaDeIntereses/12,1,Amortización[[#This Row],[N.º
disponible]],D256),0)),0)</f>
        <v>0</v>
      </c>
      <c r="F255" s="6" t="str">
        <f ca="1">IFERROR(IF(AND(ValoresIntroducidos,Amortización[[#This Row],[pago
fecha]]&lt;&gt;""),-PPMT(TasaDeIntereses/12,1,DuraciónDelPréstamo-ROWS($C$4:C255)+1,Amortización[[#This Row],[inicial
saldo]]),""),0)</f>
        <v/>
      </c>
      <c r="G255" s="6">
        <f ca="1">IF(Amortización[[#This Row],[pago
fecha]]="",0,CantidadDelImpuestoDePropiedad)</f>
        <v>0</v>
      </c>
      <c r="H255" s="6">
        <f ca="1">IF(Amortización[[#This Row],[pago
fecha]]="",0,Amortización[[#This Row],[intereses]]+Amortización[[#This Row],[principal]]+Amortización[[#This Row],[propiedad
impuestos]])</f>
        <v>0</v>
      </c>
      <c r="I255" s="6">
        <f ca="1">IF(Amortización[[#This Row],[pago
fecha]]="",0,Amortización[[#This Row],[inicial
saldo]]-Amortización[[#This Row],[principal]])</f>
        <v>0</v>
      </c>
      <c r="J255" s="8">
        <f ca="1">IF(Amortización[[#This Row],[cierre
saldo]]&gt;0,ÚltimaFila-ROW(),0)</f>
        <v>0</v>
      </c>
    </row>
    <row r="256" spans="2:10" ht="15" customHeight="1" x14ac:dyDescent="0.25">
      <c r="B256" s="7">
        <f>ROWS($B$4:B256)</f>
        <v>253</v>
      </c>
      <c r="C256" s="9" t="str">
        <f ca="1">IF(ValoresIntroducidos,IF(Amortización[[#This Row],[N.º]]&lt;=DuraciónDelPréstamo,IF(ROW()-ROW(Amortización[[#Headers],[pago
fecha]])=1,InicioDelPréstamo,IF(I255&gt;0,EDATE(C255,1),"")),""),"")</f>
        <v/>
      </c>
      <c r="D256" s="6">
        <f ca="1">IF(ROW()-ROW(Amortización[[#Headers],[inicial
saldo]])=1,CantidadPréstamo,IF(Amortización[[#This Row],[pago
fecha]]="",0,INDEX(Amortización[], ROW()-4,8)))</f>
        <v>0</v>
      </c>
      <c r="E256" s="6">
        <f ca="1">IF(ValoresIntroducidos,IF(ROW()-ROW(Amortización[[#Headers],[intereses]])=1,-IPMT(TasaDeIntereses/12,1,DuraciónDelPréstamo-ROWS($C$4:C256)+1,Amortización[[#This Row],[inicial
saldo]]),IFERROR(-IPMT(TasaDeIntereses/12,1,Amortización[[#This Row],[N.º
disponible]],D257),0)),0)</f>
        <v>0</v>
      </c>
      <c r="F256" s="6" t="str">
        <f ca="1">IFERROR(IF(AND(ValoresIntroducidos,Amortización[[#This Row],[pago
fecha]]&lt;&gt;""),-PPMT(TasaDeIntereses/12,1,DuraciónDelPréstamo-ROWS($C$4:C256)+1,Amortización[[#This Row],[inicial
saldo]]),""),0)</f>
        <v/>
      </c>
      <c r="G256" s="6">
        <f ca="1">IF(Amortización[[#This Row],[pago
fecha]]="",0,CantidadDelImpuestoDePropiedad)</f>
        <v>0</v>
      </c>
      <c r="H256" s="6">
        <f ca="1">IF(Amortización[[#This Row],[pago
fecha]]="",0,Amortización[[#This Row],[intereses]]+Amortización[[#This Row],[principal]]+Amortización[[#This Row],[propiedad
impuestos]])</f>
        <v>0</v>
      </c>
      <c r="I256" s="6">
        <f ca="1">IF(Amortización[[#This Row],[pago
fecha]]="",0,Amortización[[#This Row],[inicial
saldo]]-Amortización[[#This Row],[principal]])</f>
        <v>0</v>
      </c>
      <c r="J256" s="8">
        <f ca="1">IF(Amortización[[#This Row],[cierre
saldo]]&gt;0,ÚltimaFila-ROW(),0)</f>
        <v>0</v>
      </c>
    </row>
    <row r="257" spans="2:10" ht="15" customHeight="1" x14ac:dyDescent="0.25">
      <c r="B257" s="7">
        <f>ROWS($B$4:B257)</f>
        <v>254</v>
      </c>
      <c r="C257" s="9" t="str">
        <f ca="1">IF(ValoresIntroducidos,IF(Amortización[[#This Row],[N.º]]&lt;=DuraciónDelPréstamo,IF(ROW()-ROW(Amortización[[#Headers],[pago
fecha]])=1,InicioDelPréstamo,IF(I256&gt;0,EDATE(C256,1),"")),""),"")</f>
        <v/>
      </c>
      <c r="D257" s="6">
        <f ca="1">IF(ROW()-ROW(Amortización[[#Headers],[inicial
saldo]])=1,CantidadPréstamo,IF(Amortización[[#This Row],[pago
fecha]]="",0,INDEX(Amortización[], ROW()-4,8)))</f>
        <v>0</v>
      </c>
      <c r="E257" s="6">
        <f ca="1">IF(ValoresIntroducidos,IF(ROW()-ROW(Amortización[[#Headers],[intereses]])=1,-IPMT(TasaDeIntereses/12,1,DuraciónDelPréstamo-ROWS($C$4:C257)+1,Amortización[[#This Row],[inicial
saldo]]),IFERROR(-IPMT(TasaDeIntereses/12,1,Amortización[[#This Row],[N.º
disponible]],D258),0)),0)</f>
        <v>0</v>
      </c>
      <c r="F257" s="6" t="str">
        <f ca="1">IFERROR(IF(AND(ValoresIntroducidos,Amortización[[#This Row],[pago
fecha]]&lt;&gt;""),-PPMT(TasaDeIntereses/12,1,DuraciónDelPréstamo-ROWS($C$4:C257)+1,Amortización[[#This Row],[inicial
saldo]]),""),0)</f>
        <v/>
      </c>
      <c r="G257" s="6">
        <f ca="1">IF(Amortización[[#This Row],[pago
fecha]]="",0,CantidadDelImpuestoDePropiedad)</f>
        <v>0</v>
      </c>
      <c r="H257" s="6">
        <f ca="1">IF(Amortización[[#This Row],[pago
fecha]]="",0,Amortización[[#This Row],[intereses]]+Amortización[[#This Row],[principal]]+Amortización[[#This Row],[propiedad
impuestos]])</f>
        <v>0</v>
      </c>
      <c r="I257" s="6">
        <f ca="1">IF(Amortización[[#This Row],[pago
fecha]]="",0,Amortización[[#This Row],[inicial
saldo]]-Amortización[[#This Row],[principal]])</f>
        <v>0</v>
      </c>
      <c r="J257" s="8">
        <f ca="1">IF(Amortización[[#This Row],[cierre
saldo]]&gt;0,ÚltimaFila-ROW(),0)</f>
        <v>0</v>
      </c>
    </row>
    <row r="258" spans="2:10" ht="15" customHeight="1" x14ac:dyDescent="0.25">
      <c r="B258" s="7">
        <f>ROWS($B$4:B258)</f>
        <v>255</v>
      </c>
      <c r="C258" s="9" t="str">
        <f ca="1">IF(ValoresIntroducidos,IF(Amortización[[#This Row],[N.º]]&lt;=DuraciónDelPréstamo,IF(ROW()-ROW(Amortización[[#Headers],[pago
fecha]])=1,InicioDelPréstamo,IF(I257&gt;0,EDATE(C257,1),"")),""),"")</f>
        <v/>
      </c>
      <c r="D258" s="6">
        <f ca="1">IF(ROW()-ROW(Amortización[[#Headers],[inicial
saldo]])=1,CantidadPréstamo,IF(Amortización[[#This Row],[pago
fecha]]="",0,INDEX(Amortización[], ROW()-4,8)))</f>
        <v>0</v>
      </c>
      <c r="E258" s="6">
        <f ca="1">IF(ValoresIntroducidos,IF(ROW()-ROW(Amortización[[#Headers],[intereses]])=1,-IPMT(TasaDeIntereses/12,1,DuraciónDelPréstamo-ROWS($C$4:C258)+1,Amortización[[#This Row],[inicial
saldo]]),IFERROR(-IPMT(TasaDeIntereses/12,1,Amortización[[#This Row],[N.º
disponible]],D259),0)),0)</f>
        <v>0</v>
      </c>
      <c r="F258" s="6" t="str">
        <f ca="1">IFERROR(IF(AND(ValoresIntroducidos,Amortización[[#This Row],[pago
fecha]]&lt;&gt;""),-PPMT(TasaDeIntereses/12,1,DuraciónDelPréstamo-ROWS($C$4:C258)+1,Amortización[[#This Row],[inicial
saldo]]),""),0)</f>
        <v/>
      </c>
      <c r="G258" s="6">
        <f ca="1">IF(Amortización[[#This Row],[pago
fecha]]="",0,CantidadDelImpuestoDePropiedad)</f>
        <v>0</v>
      </c>
      <c r="H258" s="6">
        <f ca="1">IF(Amortización[[#This Row],[pago
fecha]]="",0,Amortización[[#This Row],[intereses]]+Amortización[[#This Row],[principal]]+Amortización[[#This Row],[propiedad
impuestos]])</f>
        <v>0</v>
      </c>
      <c r="I258" s="6">
        <f ca="1">IF(Amortización[[#This Row],[pago
fecha]]="",0,Amortización[[#This Row],[inicial
saldo]]-Amortización[[#This Row],[principal]])</f>
        <v>0</v>
      </c>
      <c r="J258" s="8">
        <f ca="1">IF(Amortización[[#This Row],[cierre
saldo]]&gt;0,ÚltimaFila-ROW(),0)</f>
        <v>0</v>
      </c>
    </row>
    <row r="259" spans="2:10" ht="15" customHeight="1" x14ac:dyDescent="0.25">
      <c r="B259" s="7">
        <f>ROWS($B$4:B259)</f>
        <v>256</v>
      </c>
      <c r="C259" s="9" t="str">
        <f ca="1">IF(ValoresIntroducidos,IF(Amortización[[#This Row],[N.º]]&lt;=DuraciónDelPréstamo,IF(ROW()-ROW(Amortización[[#Headers],[pago
fecha]])=1,InicioDelPréstamo,IF(I258&gt;0,EDATE(C258,1),"")),""),"")</f>
        <v/>
      </c>
      <c r="D259" s="6">
        <f ca="1">IF(ROW()-ROW(Amortización[[#Headers],[inicial
saldo]])=1,CantidadPréstamo,IF(Amortización[[#This Row],[pago
fecha]]="",0,INDEX(Amortización[], ROW()-4,8)))</f>
        <v>0</v>
      </c>
      <c r="E259" s="6">
        <f ca="1">IF(ValoresIntroducidos,IF(ROW()-ROW(Amortización[[#Headers],[intereses]])=1,-IPMT(TasaDeIntereses/12,1,DuraciónDelPréstamo-ROWS($C$4:C259)+1,Amortización[[#This Row],[inicial
saldo]]),IFERROR(-IPMT(TasaDeIntereses/12,1,Amortización[[#This Row],[N.º
disponible]],D260),0)),0)</f>
        <v>0</v>
      </c>
      <c r="F259" s="6" t="str">
        <f ca="1">IFERROR(IF(AND(ValoresIntroducidos,Amortización[[#This Row],[pago
fecha]]&lt;&gt;""),-PPMT(TasaDeIntereses/12,1,DuraciónDelPréstamo-ROWS($C$4:C259)+1,Amortización[[#This Row],[inicial
saldo]]),""),0)</f>
        <v/>
      </c>
      <c r="G259" s="6">
        <f ca="1">IF(Amortización[[#This Row],[pago
fecha]]="",0,CantidadDelImpuestoDePropiedad)</f>
        <v>0</v>
      </c>
      <c r="H259" s="6">
        <f ca="1">IF(Amortización[[#This Row],[pago
fecha]]="",0,Amortización[[#This Row],[intereses]]+Amortización[[#This Row],[principal]]+Amortización[[#This Row],[propiedad
impuestos]])</f>
        <v>0</v>
      </c>
      <c r="I259" s="6">
        <f ca="1">IF(Amortización[[#This Row],[pago
fecha]]="",0,Amortización[[#This Row],[inicial
saldo]]-Amortización[[#This Row],[principal]])</f>
        <v>0</v>
      </c>
      <c r="J259" s="8">
        <f ca="1">IF(Amortización[[#This Row],[cierre
saldo]]&gt;0,ÚltimaFila-ROW(),0)</f>
        <v>0</v>
      </c>
    </row>
    <row r="260" spans="2:10" ht="15" customHeight="1" x14ac:dyDescent="0.25">
      <c r="B260" s="7">
        <f>ROWS($B$4:B260)</f>
        <v>257</v>
      </c>
      <c r="C260" s="9" t="str">
        <f ca="1">IF(ValoresIntroducidos,IF(Amortización[[#This Row],[N.º]]&lt;=DuraciónDelPréstamo,IF(ROW()-ROW(Amortización[[#Headers],[pago
fecha]])=1,InicioDelPréstamo,IF(I259&gt;0,EDATE(C259,1),"")),""),"")</f>
        <v/>
      </c>
      <c r="D260" s="6">
        <f ca="1">IF(ROW()-ROW(Amortización[[#Headers],[inicial
saldo]])=1,CantidadPréstamo,IF(Amortización[[#This Row],[pago
fecha]]="",0,INDEX(Amortización[], ROW()-4,8)))</f>
        <v>0</v>
      </c>
      <c r="E260" s="6">
        <f ca="1">IF(ValoresIntroducidos,IF(ROW()-ROW(Amortización[[#Headers],[intereses]])=1,-IPMT(TasaDeIntereses/12,1,DuraciónDelPréstamo-ROWS($C$4:C260)+1,Amortización[[#This Row],[inicial
saldo]]),IFERROR(-IPMT(TasaDeIntereses/12,1,Amortización[[#This Row],[N.º
disponible]],D261),0)),0)</f>
        <v>0</v>
      </c>
      <c r="F260" s="6" t="str">
        <f ca="1">IFERROR(IF(AND(ValoresIntroducidos,Amortización[[#This Row],[pago
fecha]]&lt;&gt;""),-PPMT(TasaDeIntereses/12,1,DuraciónDelPréstamo-ROWS($C$4:C260)+1,Amortización[[#This Row],[inicial
saldo]]),""),0)</f>
        <v/>
      </c>
      <c r="G260" s="6">
        <f ca="1">IF(Amortización[[#This Row],[pago
fecha]]="",0,CantidadDelImpuestoDePropiedad)</f>
        <v>0</v>
      </c>
      <c r="H260" s="6">
        <f ca="1">IF(Amortización[[#This Row],[pago
fecha]]="",0,Amortización[[#This Row],[intereses]]+Amortización[[#This Row],[principal]]+Amortización[[#This Row],[propiedad
impuestos]])</f>
        <v>0</v>
      </c>
      <c r="I260" s="6">
        <f ca="1">IF(Amortización[[#This Row],[pago
fecha]]="",0,Amortización[[#This Row],[inicial
saldo]]-Amortización[[#This Row],[principal]])</f>
        <v>0</v>
      </c>
      <c r="J260" s="8">
        <f ca="1">IF(Amortización[[#This Row],[cierre
saldo]]&gt;0,ÚltimaFila-ROW(),0)</f>
        <v>0</v>
      </c>
    </row>
    <row r="261" spans="2:10" ht="15" customHeight="1" x14ac:dyDescent="0.25">
      <c r="B261" s="7">
        <f>ROWS($B$4:B261)</f>
        <v>258</v>
      </c>
      <c r="C261" s="9" t="str">
        <f ca="1">IF(ValoresIntroducidos,IF(Amortización[[#This Row],[N.º]]&lt;=DuraciónDelPréstamo,IF(ROW()-ROW(Amortización[[#Headers],[pago
fecha]])=1,InicioDelPréstamo,IF(I260&gt;0,EDATE(C260,1),"")),""),"")</f>
        <v/>
      </c>
      <c r="D261" s="6">
        <f ca="1">IF(ROW()-ROW(Amortización[[#Headers],[inicial
saldo]])=1,CantidadPréstamo,IF(Amortización[[#This Row],[pago
fecha]]="",0,INDEX(Amortización[], ROW()-4,8)))</f>
        <v>0</v>
      </c>
      <c r="E261" s="6">
        <f ca="1">IF(ValoresIntroducidos,IF(ROW()-ROW(Amortización[[#Headers],[intereses]])=1,-IPMT(TasaDeIntereses/12,1,DuraciónDelPréstamo-ROWS($C$4:C261)+1,Amortización[[#This Row],[inicial
saldo]]),IFERROR(-IPMT(TasaDeIntereses/12,1,Amortización[[#This Row],[N.º
disponible]],D262),0)),0)</f>
        <v>0</v>
      </c>
      <c r="F261" s="6" t="str">
        <f ca="1">IFERROR(IF(AND(ValoresIntroducidos,Amortización[[#This Row],[pago
fecha]]&lt;&gt;""),-PPMT(TasaDeIntereses/12,1,DuraciónDelPréstamo-ROWS($C$4:C261)+1,Amortización[[#This Row],[inicial
saldo]]),""),0)</f>
        <v/>
      </c>
      <c r="G261" s="6">
        <f ca="1">IF(Amortización[[#This Row],[pago
fecha]]="",0,CantidadDelImpuestoDePropiedad)</f>
        <v>0</v>
      </c>
      <c r="H261" s="6">
        <f ca="1">IF(Amortización[[#This Row],[pago
fecha]]="",0,Amortización[[#This Row],[intereses]]+Amortización[[#This Row],[principal]]+Amortización[[#This Row],[propiedad
impuestos]])</f>
        <v>0</v>
      </c>
      <c r="I261" s="6">
        <f ca="1">IF(Amortización[[#This Row],[pago
fecha]]="",0,Amortización[[#This Row],[inicial
saldo]]-Amortización[[#This Row],[principal]])</f>
        <v>0</v>
      </c>
      <c r="J261" s="8">
        <f ca="1">IF(Amortización[[#This Row],[cierre
saldo]]&gt;0,ÚltimaFila-ROW(),0)</f>
        <v>0</v>
      </c>
    </row>
    <row r="262" spans="2:10" ht="15" customHeight="1" x14ac:dyDescent="0.25">
      <c r="B262" s="7">
        <f>ROWS($B$4:B262)</f>
        <v>259</v>
      </c>
      <c r="C262" s="9" t="str">
        <f ca="1">IF(ValoresIntroducidos,IF(Amortización[[#This Row],[N.º]]&lt;=DuraciónDelPréstamo,IF(ROW()-ROW(Amortización[[#Headers],[pago
fecha]])=1,InicioDelPréstamo,IF(I261&gt;0,EDATE(C261,1),"")),""),"")</f>
        <v/>
      </c>
      <c r="D262" s="6">
        <f ca="1">IF(ROW()-ROW(Amortización[[#Headers],[inicial
saldo]])=1,CantidadPréstamo,IF(Amortización[[#This Row],[pago
fecha]]="",0,INDEX(Amortización[], ROW()-4,8)))</f>
        <v>0</v>
      </c>
      <c r="E262" s="6">
        <f ca="1">IF(ValoresIntroducidos,IF(ROW()-ROW(Amortización[[#Headers],[intereses]])=1,-IPMT(TasaDeIntereses/12,1,DuraciónDelPréstamo-ROWS($C$4:C262)+1,Amortización[[#This Row],[inicial
saldo]]),IFERROR(-IPMT(TasaDeIntereses/12,1,Amortización[[#This Row],[N.º
disponible]],D263),0)),0)</f>
        <v>0</v>
      </c>
      <c r="F262" s="6" t="str">
        <f ca="1">IFERROR(IF(AND(ValoresIntroducidos,Amortización[[#This Row],[pago
fecha]]&lt;&gt;""),-PPMT(TasaDeIntereses/12,1,DuraciónDelPréstamo-ROWS($C$4:C262)+1,Amortización[[#This Row],[inicial
saldo]]),""),0)</f>
        <v/>
      </c>
      <c r="G262" s="6">
        <f ca="1">IF(Amortización[[#This Row],[pago
fecha]]="",0,CantidadDelImpuestoDePropiedad)</f>
        <v>0</v>
      </c>
      <c r="H262" s="6">
        <f ca="1">IF(Amortización[[#This Row],[pago
fecha]]="",0,Amortización[[#This Row],[intereses]]+Amortización[[#This Row],[principal]]+Amortización[[#This Row],[propiedad
impuestos]])</f>
        <v>0</v>
      </c>
      <c r="I262" s="6">
        <f ca="1">IF(Amortización[[#This Row],[pago
fecha]]="",0,Amortización[[#This Row],[inicial
saldo]]-Amortización[[#This Row],[principal]])</f>
        <v>0</v>
      </c>
      <c r="J262" s="8">
        <f ca="1">IF(Amortización[[#This Row],[cierre
saldo]]&gt;0,ÚltimaFila-ROW(),0)</f>
        <v>0</v>
      </c>
    </row>
    <row r="263" spans="2:10" ht="15" customHeight="1" x14ac:dyDescent="0.25">
      <c r="B263" s="7">
        <f>ROWS($B$4:B263)</f>
        <v>260</v>
      </c>
      <c r="C263" s="9" t="str">
        <f ca="1">IF(ValoresIntroducidos,IF(Amortización[[#This Row],[N.º]]&lt;=DuraciónDelPréstamo,IF(ROW()-ROW(Amortización[[#Headers],[pago
fecha]])=1,InicioDelPréstamo,IF(I262&gt;0,EDATE(C262,1),"")),""),"")</f>
        <v/>
      </c>
      <c r="D263" s="6">
        <f ca="1">IF(ROW()-ROW(Amortización[[#Headers],[inicial
saldo]])=1,CantidadPréstamo,IF(Amortización[[#This Row],[pago
fecha]]="",0,INDEX(Amortización[], ROW()-4,8)))</f>
        <v>0</v>
      </c>
      <c r="E263" s="6">
        <f ca="1">IF(ValoresIntroducidos,IF(ROW()-ROW(Amortización[[#Headers],[intereses]])=1,-IPMT(TasaDeIntereses/12,1,DuraciónDelPréstamo-ROWS($C$4:C263)+1,Amortización[[#This Row],[inicial
saldo]]),IFERROR(-IPMT(TasaDeIntereses/12,1,Amortización[[#This Row],[N.º
disponible]],D264),0)),0)</f>
        <v>0</v>
      </c>
      <c r="F263" s="6" t="str">
        <f ca="1">IFERROR(IF(AND(ValoresIntroducidos,Amortización[[#This Row],[pago
fecha]]&lt;&gt;""),-PPMT(TasaDeIntereses/12,1,DuraciónDelPréstamo-ROWS($C$4:C263)+1,Amortización[[#This Row],[inicial
saldo]]),""),0)</f>
        <v/>
      </c>
      <c r="G263" s="6">
        <f ca="1">IF(Amortización[[#This Row],[pago
fecha]]="",0,CantidadDelImpuestoDePropiedad)</f>
        <v>0</v>
      </c>
      <c r="H263" s="6">
        <f ca="1">IF(Amortización[[#This Row],[pago
fecha]]="",0,Amortización[[#This Row],[intereses]]+Amortización[[#This Row],[principal]]+Amortización[[#This Row],[propiedad
impuestos]])</f>
        <v>0</v>
      </c>
      <c r="I263" s="6">
        <f ca="1">IF(Amortización[[#This Row],[pago
fecha]]="",0,Amortización[[#This Row],[inicial
saldo]]-Amortización[[#This Row],[principal]])</f>
        <v>0</v>
      </c>
      <c r="J263" s="8">
        <f ca="1">IF(Amortización[[#This Row],[cierre
saldo]]&gt;0,ÚltimaFila-ROW(),0)</f>
        <v>0</v>
      </c>
    </row>
    <row r="264" spans="2:10" ht="15" customHeight="1" x14ac:dyDescent="0.25">
      <c r="B264" s="7">
        <f>ROWS($B$4:B264)</f>
        <v>261</v>
      </c>
      <c r="C264" s="9" t="str">
        <f ca="1">IF(ValoresIntroducidos,IF(Amortización[[#This Row],[N.º]]&lt;=DuraciónDelPréstamo,IF(ROW()-ROW(Amortización[[#Headers],[pago
fecha]])=1,InicioDelPréstamo,IF(I263&gt;0,EDATE(C263,1),"")),""),"")</f>
        <v/>
      </c>
      <c r="D264" s="6">
        <f ca="1">IF(ROW()-ROW(Amortización[[#Headers],[inicial
saldo]])=1,CantidadPréstamo,IF(Amortización[[#This Row],[pago
fecha]]="",0,INDEX(Amortización[], ROW()-4,8)))</f>
        <v>0</v>
      </c>
      <c r="E264" s="6">
        <f ca="1">IF(ValoresIntroducidos,IF(ROW()-ROW(Amortización[[#Headers],[intereses]])=1,-IPMT(TasaDeIntereses/12,1,DuraciónDelPréstamo-ROWS($C$4:C264)+1,Amortización[[#This Row],[inicial
saldo]]),IFERROR(-IPMT(TasaDeIntereses/12,1,Amortización[[#This Row],[N.º
disponible]],D265),0)),0)</f>
        <v>0</v>
      </c>
      <c r="F264" s="6" t="str">
        <f ca="1">IFERROR(IF(AND(ValoresIntroducidos,Amortización[[#This Row],[pago
fecha]]&lt;&gt;""),-PPMT(TasaDeIntereses/12,1,DuraciónDelPréstamo-ROWS($C$4:C264)+1,Amortización[[#This Row],[inicial
saldo]]),""),0)</f>
        <v/>
      </c>
      <c r="G264" s="6">
        <f ca="1">IF(Amortización[[#This Row],[pago
fecha]]="",0,CantidadDelImpuestoDePropiedad)</f>
        <v>0</v>
      </c>
      <c r="H264" s="6">
        <f ca="1">IF(Amortización[[#This Row],[pago
fecha]]="",0,Amortización[[#This Row],[intereses]]+Amortización[[#This Row],[principal]]+Amortización[[#This Row],[propiedad
impuestos]])</f>
        <v>0</v>
      </c>
      <c r="I264" s="6">
        <f ca="1">IF(Amortización[[#This Row],[pago
fecha]]="",0,Amortización[[#This Row],[inicial
saldo]]-Amortización[[#This Row],[principal]])</f>
        <v>0</v>
      </c>
      <c r="J264" s="8">
        <f ca="1">IF(Amortización[[#This Row],[cierre
saldo]]&gt;0,ÚltimaFila-ROW(),0)</f>
        <v>0</v>
      </c>
    </row>
    <row r="265" spans="2:10" ht="15" customHeight="1" x14ac:dyDescent="0.25">
      <c r="B265" s="7">
        <f>ROWS($B$4:B265)</f>
        <v>262</v>
      </c>
      <c r="C265" s="9" t="str">
        <f ca="1">IF(ValoresIntroducidos,IF(Amortización[[#This Row],[N.º]]&lt;=DuraciónDelPréstamo,IF(ROW()-ROW(Amortización[[#Headers],[pago
fecha]])=1,InicioDelPréstamo,IF(I264&gt;0,EDATE(C264,1),"")),""),"")</f>
        <v/>
      </c>
      <c r="D265" s="6">
        <f ca="1">IF(ROW()-ROW(Amortización[[#Headers],[inicial
saldo]])=1,CantidadPréstamo,IF(Amortización[[#This Row],[pago
fecha]]="",0,INDEX(Amortización[], ROW()-4,8)))</f>
        <v>0</v>
      </c>
      <c r="E265" s="6">
        <f ca="1">IF(ValoresIntroducidos,IF(ROW()-ROW(Amortización[[#Headers],[intereses]])=1,-IPMT(TasaDeIntereses/12,1,DuraciónDelPréstamo-ROWS($C$4:C265)+1,Amortización[[#This Row],[inicial
saldo]]),IFERROR(-IPMT(TasaDeIntereses/12,1,Amortización[[#This Row],[N.º
disponible]],D266),0)),0)</f>
        <v>0</v>
      </c>
      <c r="F265" s="6" t="str">
        <f ca="1">IFERROR(IF(AND(ValoresIntroducidos,Amortización[[#This Row],[pago
fecha]]&lt;&gt;""),-PPMT(TasaDeIntereses/12,1,DuraciónDelPréstamo-ROWS($C$4:C265)+1,Amortización[[#This Row],[inicial
saldo]]),""),0)</f>
        <v/>
      </c>
      <c r="G265" s="6">
        <f ca="1">IF(Amortización[[#This Row],[pago
fecha]]="",0,CantidadDelImpuestoDePropiedad)</f>
        <v>0</v>
      </c>
      <c r="H265" s="6">
        <f ca="1">IF(Amortización[[#This Row],[pago
fecha]]="",0,Amortización[[#This Row],[intereses]]+Amortización[[#This Row],[principal]]+Amortización[[#This Row],[propiedad
impuestos]])</f>
        <v>0</v>
      </c>
      <c r="I265" s="6">
        <f ca="1">IF(Amortización[[#This Row],[pago
fecha]]="",0,Amortización[[#This Row],[inicial
saldo]]-Amortización[[#This Row],[principal]])</f>
        <v>0</v>
      </c>
      <c r="J265" s="8">
        <f ca="1">IF(Amortización[[#This Row],[cierre
saldo]]&gt;0,ÚltimaFila-ROW(),0)</f>
        <v>0</v>
      </c>
    </row>
    <row r="266" spans="2:10" ht="15" customHeight="1" x14ac:dyDescent="0.25">
      <c r="B266" s="7">
        <f>ROWS($B$4:B266)</f>
        <v>263</v>
      </c>
      <c r="C266" s="9" t="str">
        <f ca="1">IF(ValoresIntroducidos,IF(Amortización[[#This Row],[N.º]]&lt;=DuraciónDelPréstamo,IF(ROW()-ROW(Amortización[[#Headers],[pago
fecha]])=1,InicioDelPréstamo,IF(I265&gt;0,EDATE(C265,1),"")),""),"")</f>
        <v/>
      </c>
      <c r="D266" s="6">
        <f ca="1">IF(ROW()-ROW(Amortización[[#Headers],[inicial
saldo]])=1,CantidadPréstamo,IF(Amortización[[#This Row],[pago
fecha]]="",0,INDEX(Amortización[], ROW()-4,8)))</f>
        <v>0</v>
      </c>
      <c r="E266" s="6">
        <f ca="1">IF(ValoresIntroducidos,IF(ROW()-ROW(Amortización[[#Headers],[intereses]])=1,-IPMT(TasaDeIntereses/12,1,DuraciónDelPréstamo-ROWS($C$4:C266)+1,Amortización[[#This Row],[inicial
saldo]]),IFERROR(-IPMT(TasaDeIntereses/12,1,Amortización[[#This Row],[N.º
disponible]],D267),0)),0)</f>
        <v>0</v>
      </c>
      <c r="F266" s="6" t="str">
        <f ca="1">IFERROR(IF(AND(ValoresIntroducidos,Amortización[[#This Row],[pago
fecha]]&lt;&gt;""),-PPMT(TasaDeIntereses/12,1,DuraciónDelPréstamo-ROWS($C$4:C266)+1,Amortización[[#This Row],[inicial
saldo]]),""),0)</f>
        <v/>
      </c>
      <c r="G266" s="6">
        <f ca="1">IF(Amortización[[#This Row],[pago
fecha]]="",0,CantidadDelImpuestoDePropiedad)</f>
        <v>0</v>
      </c>
      <c r="H266" s="6">
        <f ca="1">IF(Amortización[[#This Row],[pago
fecha]]="",0,Amortización[[#This Row],[intereses]]+Amortización[[#This Row],[principal]]+Amortización[[#This Row],[propiedad
impuestos]])</f>
        <v>0</v>
      </c>
      <c r="I266" s="6">
        <f ca="1">IF(Amortización[[#This Row],[pago
fecha]]="",0,Amortización[[#This Row],[inicial
saldo]]-Amortización[[#This Row],[principal]])</f>
        <v>0</v>
      </c>
      <c r="J266" s="8">
        <f ca="1">IF(Amortización[[#This Row],[cierre
saldo]]&gt;0,ÚltimaFila-ROW(),0)</f>
        <v>0</v>
      </c>
    </row>
    <row r="267" spans="2:10" ht="15" customHeight="1" x14ac:dyDescent="0.25">
      <c r="B267" s="7">
        <f>ROWS($B$4:B267)</f>
        <v>264</v>
      </c>
      <c r="C267" s="9" t="str">
        <f ca="1">IF(ValoresIntroducidos,IF(Amortización[[#This Row],[N.º]]&lt;=DuraciónDelPréstamo,IF(ROW()-ROW(Amortización[[#Headers],[pago
fecha]])=1,InicioDelPréstamo,IF(I266&gt;0,EDATE(C266,1),"")),""),"")</f>
        <v/>
      </c>
      <c r="D267" s="6">
        <f ca="1">IF(ROW()-ROW(Amortización[[#Headers],[inicial
saldo]])=1,CantidadPréstamo,IF(Amortización[[#This Row],[pago
fecha]]="",0,INDEX(Amortización[], ROW()-4,8)))</f>
        <v>0</v>
      </c>
      <c r="E267" s="6">
        <f ca="1">IF(ValoresIntroducidos,IF(ROW()-ROW(Amortización[[#Headers],[intereses]])=1,-IPMT(TasaDeIntereses/12,1,DuraciónDelPréstamo-ROWS($C$4:C267)+1,Amortización[[#This Row],[inicial
saldo]]),IFERROR(-IPMT(TasaDeIntereses/12,1,Amortización[[#This Row],[N.º
disponible]],D268),0)),0)</f>
        <v>0</v>
      </c>
      <c r="F267" s="6" t="str">
        <f ca="1">IFERROR(IF(AND(ValoresIntroducidos,Amortización[[#This Row],[pago
fecha]]&lt;&gt;""),-PPMT(TasaDeIntereses/12,1,DuraciónDelPréstamo-ROWS($C$4:C267)+1,Amortización[[#This Row],[inicial
saldo]]),""),0)</f>
        <v/>
      </c>
      <c r="G267" s="6">
        <f ca="1">IF(Amortización[[#This Row],[pago
fecha]]="",0,CantidadDelImpuestoDePropiedad)</f>
        <v>0</v>
      </c>
      <c r="H267" s="6">
        <f ca="1">IF(Amortización[[#This Row],[pago
fecha]]="",0,Amortización[[#This Row],[intereses]]+Amortización[[#This Row],[principal]]+Amortización[[#This Row],[propiedad
impuestos]])</f>
        <v>0</v>
      </c>
      <c r="I267" s="6">
        <f ca="1">IF(Amortización[[#This Row],[pago
fecha]]="",0,Amortización[[#This Row],[inicial
saldo]]-Amortización[[#This Row],[principal]])</f>
        <v>0</v>
      </c>
      <c r="J267" s="8">
        <f ca="1">IF(Amortización[[#This Row],[cierre
saldo]]&gt;0,ÚltimaFila-ROW(),0)</f>
        <v>0</v>
      </c>
    </row>
    <row r="268" spans="2:10" ht="15" customHeight="1" x14ac:dyDescent="0.25">
      <c r="B268" s="7">
        <f>ROWS($B$4:B268)</f>
        <v>265</v>
      </c>
      <c r="C268" s="9" t="str">
        <f ca="1">IF(ValoresIntroducidos,IF(Amortización[[#This Row],[N.º]]&lt;=DuraciónDelPréstamo,IF(ROW()-ROW(Amortización[[#Headers],[pago
fecha]])=1,InicioDelPréstamo,IF(I267&gt;0,EDATE(C267,1),"")),""),"")</f>
        <v/>
      </c>
      <c r="D268" s="6">
        <f ca="1">IF(ROW()-ROW(Amortización[[#Headers],[inicial
saldo]])=1,CantidadPréstamo,IF(Amortización[[#This Row],[pago
fecha]]="",0,INDEX(Amortización[], ROW()-4,8)))</f>
        <v>0</v>
      </c>
      <c r="E268" s="6">
        <f ca="1">IF(ValoresIntroducidos,IF(ROW()-ROW(Amortización[[#Headers],[intereses]])=1,-IPMT(TasaDeIntereses/12,1,DuraciónDelPréstamo-ROWS($C$4:C268)+1,Amortización[[#This Row],[inicial
saldo]]),IFERROR(-IPMT(TasaDeIntereses/12,1,Amortización[[#This Row],[N.º
disponible]],D269),0)),0)</f>
        <v>0</v>
      </c>
      <c r="F268" s="6" t="str">
        <f ca="1">IFERROR(IF(AND(ValoresIntroducidos,Amortización[[#This Row],[pago
fecha]]&lt;&gt;""),-PPMT(TasaDeIntereses/12,1,DuraciónDelPréstamo-ROWS($C$4:C268)+1,Amortización[[#This Row],[inicial
saldo]]),""),0)</f>
        <v/>
      </c>
      <c r="G268" s="6">
        <f ca="1">IF(Amortización[[#This Row],[pago
fecha]]="",0,CantidadDelImpuestoDePropiedad)</f>
        <v>0</v>
      </c>
      <c r="H268" s="6">
        <f ca="1">IF(Amortización[[#This Row],[pago
fecha]]="",0,Amortización[[#This Row],[intereses]]+Amortización[[#This Row],[principal]]+Amortización[[#This Row],[propiedad
impuestos]])</f>
        <v>0</v>
      </c>
      <c r="I268" s="6">
        <f ca="1">IF(Amortización[[#This Row],[pago
fecha]]="",0,Amortización[[#This Row],[inicial
saldo]]-Amortización[[#This Row],[principal]])</f>
        <v>0</v>
      </c>
      <c r="J268" s="8">
        <f ca="1">IF(Amortización[[#This Row],[cierre
saldo]]&gt;0,ÚltimaFila-ROW(),0)</f>
        <v>0</v>
      </c>
    </row>
    <row r="269" spans="2:10" ht="15" customHeight="1" x14ac:dyDescent="0.25">
      <c r="B269" s="7">
        <f>ROWS($B$4:B269)</f>
        <v>266</v>
      </c>
      <c r="C269" s="9" t="str">
        <f ca="1">IF(ValoresIntroducidos,IF(Amortización[[#This Row],[N.º]]&lt;=DuraciónDelPréstamo,IF(ROW()-ROW(Amortización[[#Headers],[pago
fecha]])=1,InicioDelPréstamo,IF(I268&gt;0,EDATE(C268,1),"")),""),"")</f>
        <v/>
      </c>
      <c r="D269" s="6">
        <f ca="1">IF(ROW()-ROW(Amortización[[#Headers],[inicial
saldo]])=1,CantidadPréstamo,IF(Amortización[[#This Row],[pago
fecha]]="",0,INDEX(Amortización[], ROW()-4,8)))</f>
        <v>0</v>
      </c>
      <c r="E269" s="6">
        <f ca="1">IF(ValoresIntroducidos,IF(ROW()-ROW(Amortización[[#Headers],[intereses]])=1,-IPMT(TasaDeIntereses/12,1,DuraciónDelPréstamo-ROWS($C$4:C269)+1,Amortización[[#This Row],[inicial
saldo]]),IFERROR(-IPMT(TasaDeIntereses/12,1,Amortización[[#This Row],[N.º
disponible]],D270),0)),0)</f>
        <v>0</v>
      </c>
      <c r="F269" s="6" t="str">
        <f ca="1">IFERROR(IF(AND(ValoresIntroducidos,Amortización[[#This Row],[pago
fecha]]&lt;&gt;""),-PPMT(TasaDeIntereses/12,1,DuraciónDelPréstamo-ROWS($C$4:C269)+1,Amortización[[#This Row],[inicial
saldo]]),""),0)</f>
        <v/>
      </c>
      <c r="G269" s="6">
        <f ca="1">IF(Amortización[[#This Row],[pago
fecha]]="",0,CantidadDelImpuestoDePropiedad)</f>
        <v>0</v>
      </c>
      <c r="H269" s="6">
        <f ca="1">IF(Amortización[[#This Row],[pago
fecha]]="",0,Amortización[[#This Row],[intereses]]+Amortización[[#This Row],[principal]]+Amortización[[#This Row],[propiedad
impuestos]])</f>
        <v>0</v>
      </c>
      <c r="I269" s="6">
        <f ca="1">IF(Amortización[[#This Row],[pago
fecha]]="",0,Amortización[[#This Row],[inicial
saldo]]-Amortización[[#This Row],[principal]])</f>
        <v>0</v>
      </c>
      <c r="J269" s="8">
        <f ca="1">IF(Amortización[[#This Row],[cierre
saldo]]&gt;0,ÚltimaFila-ROW(),0)</f>
        <v>0</v>
      </c>
    </row>
    <row r="270" spans="2:10" ht="15" customHeight="1" x14ac:dyDescent="0.25">
      <c r="B270" s="7">
        <f>ROWS($B$4:B270)</f>
        <v>267</v>
      </c>
      <c r="C270" s="9" t="str">
        <f ca="1">IF(ValoresIntroducidos,IF(Amortización[[#This Row],[N.º]]&lt;=DuraciónDelPréstamo,IF(ROW()-ROW(Amortización[[#Headers],[pago
fecha]])=1,InicioDelPréstamo,IF(I269&gt;0,EDATE(C269,1),"")),""),"")</f>
        <v/>
      </c>
      <c r="D270" s="6">
        <f ca="1">IF(ROW()-ROW(Amortización[[#Headers],[inicial
saldo]])=1,CantidadPréstamo,IF(Amortización[[#This Row],[pago
fecha]]="",0,INDEX(Amortización[], ROW()-4,8)))</f>
        <v>0</v>
      </c>
      <c r="E270" s="6">
        <f ca="1">IF(ValoresIntroducidos,IF(ROW()-ROW(Amortización[[#Headers],[intereses]])=1,-IPMT(TasaDeIntereses/12,1,DuraciónDelPréstamo-ROWS($C$4:C270)+1,Amortización[[#This Row],[inicial
saldo]]),IFERROR(-IPMT(TasaDeIntereses/12,1,Amortización[[#This Row],[N.º
disponible]],D271),0)),0)</f>
        <v>0</v>
      </c>
      <c r="F270" s="6" t="str">
        <f ca="1">IFERROR(IF(AND(ValoresIntroducidos,Amortización[[#This Row],[pago
fecha]]&lt;&gt;""),-PPMT(TasaDeIntereses/12,1,DuraciónDelPréstamo-ROWS($C$4:C270)+1,Amortización[[#This Row],[inicial
saldo]]),""),0)</f>
        <v/>
      </c>
      <c r="G270" s="6">
        <f ca="1">IF(Amortización[[#This Row],[pago
fecha]]="",0,CantidadDelImpuestoDePropiedad)</f>
        <v>0</v>
      </c>
      <c r="H270" s="6">
        <f ca="1">IF(Amortización[[#This Row],[pago
fecha]]="",0,Amortización[[#This Row],[intereses]]+Amortización[[#This Row],[principal]]+Amortización[[#This Row],[propiedad
impuestos]])</f>
        <v>0</v>
      </c>
      <c r="I270" s="6">
        <f ca="1">IF(Amortización[[#This Row],[pago
fecha]]="",0,Amortización[[#This Row],[inicial
saldo]]-Amortización[[#This Row],[principal]])</f>
        <v>0</v>
      </c>
      <c r="J270" s="8">
        <f ca="1">IF(Amortización[[#This Row],[cierre
saldo]]&gt;0,ÚltimaFila-ROW(),0)</f>
        <v>0</v>
      </c>
    </row>
    <row r="271" spans="2:10" ht="15" customHeight="1" x14ac:dyDescent="0.25">
      <c r="B271" s="7">
        <f>ROWS($B$4:B271)</f>
        <v>268</v>
      </c>
      <c r="C271" s="9" t="str">
        <f ca="1">IF(ValoresIntroducidos,IF(Amortización[[#This Row],[N.º]]&lt;=DuraciónDelPréstamo,IF(ROW()-ROW(Amortización[[#Headers],[pago
fecha]])=1,InicioDelPréstamo,IF(I270&gt;0,EDATE(C270,1),"")),""),"")</f>
        <v/>
      </c>
      <c r="D271" s="6">
        <f ca="1">IF(ROW()-ROW(Amortización[[#Headers],[inicial
saldo]])=1,CantidadPréstamo,IF(Amortización[[#This Row],[pago
fecha]]="",0,INDEX(Amortización[], ROW()-4,8)))</f>
        <v>0</v>
      </c>
      <c r="E271" s="6">
        <f ca="1">IF(ValoresIntroducidos,IF(ROW()-ROW(Amortización[[#Headers],[intereses]])=1,-IPMT(TasaDeIntereses/12,1,DuraciónDelPréstamo-ROWS($C$4:C271)+1,Amortización[[#This Row],[inicial
saldo]]),IFERROR(-IPMT(TasaDeIntereses/12,1,Amortización[[#This Row],[N.º
disponible]],D272),0)),0)</f>
        <v>0</v>
      </c>
      <c r="F271" s="6" t="str">
        <f ca="1">IFERROR(IF(AND(ValoresIntroducidos,Amortización[[#This Row],[pago
fecha]]&lt;&gt;""),-PPMT(TasaDeIntereses/12,1,DuraciónDelPréstamo-ROWS($C$4:C271)+1,Amortización[[#This Row],[inicial
saldo]]),""),0)</f>
        <v/>
      </c>
      <c r="G271" s="6">
        <f ca="1">IF(Amortización[[#This Row],[pago
fecha]]="",0,CantidadDelImpuestoDePropiedad)</f>
        <v>0</v>
      </c>
      <c r="H271" s="6">
        <f ca="1">IF(Amortización[[#This Row],[pago
fecha]]="",0,Amortización[[#This Row],[intereses]]+Amortización[[#This Row],[principal]]+Amortización[[#This Row],[propiedad
impuestos]])</f>
        <v>0</v>
      </c>
      <c r="I271" s="6">
        <f ca="1">IF(Amortización[[#This Row],[pago
fecha]]="",0,Amortización[[#This Row],[inicial
saldo]]-Amortización[[#This Row],[principal]])</f>
        <v>0</v>
      </c>
      <c r="J271" s="8">
        <f ca="1">IF(Amortización[[#This Row],[cierre
saldo]]&gt;0,ÚltimaFila-ROW(),0)</f>
        <v>0</v>
      </c>
    </row>
    <row r="272" spans="2:10" ht="15" customHeight="1" x14ac:dyDescent="0.25">
      <c r="B272" s="7">
        <f>ROWS($B$4:B272)</f>
        <v>269</v>
      </c>
      <c r="C272" s="9" t="str">
        <f ca="1">IF(ValoresIntroducidos,IF(Amortización[[#This Row],[N.º]]&lt;=DuraciónDelPréstamo,IF(ROW()-ROW(Amortización[[#Headers],[pago
fecha]])=1,InicioDelPréstamo,IF(I271&gt;0,EDATE(C271,1),"")),""),"")</f>
        <v/>
      </c>
      <c r="D272" s="6">
        <f ca="1">IF(ROW()-ROW(Amortización[[#Headers],[inicial
saldo]])=1,CantidadPréstamo,IF(Amortización[[#This Row],[pago
fecha]]="",0,INDEX(Amortización[], ROW()-4,8)))</f>
        <v>0</v>
      </c>
      <c r="E272" s="6">
        <f ca="1">IF(ValoresIntroducidos,IF(ROW()-ROW(Amortización[[#Headers],[intereses]])=1,-IPMT(TasaDeIntereses/12,1,DuraciónDelPréstamo-ROWS($C$4:C272)+1,Amortización[[#This Row],[inicial
saldo]]),IFERROR(-IPMT(TasaDeIntereses/12,1,Amortización[[#This Row],[N.º
disponible]],D273),0)),0)</f>
        <v>0</v>
      </c>
      <c r="F272" s="6" t="str">
        <f ca="1">IFERROR(IF(AND(ValoresIntroducidos,Amortización[[#This Row],[pago
fecha]]&lt;&gt;""),-PPMT(TasaDeIntereses/12,1,DuraciónDelPréstamo-ROWS($C$4:C272)+1,Amortización[[#This Row],[inicial
saldo]]),""),0)</f>
        <v/>
      </c>
      <c r="G272" s="6">
        <f ca="1">IF(Amortización[[#This Row],[pago
fecha]]="",0,CantidadDelImpuestoDePropiedad)</f>
        <v>0</v>
      </c>
      <c r="H272" s="6">
        <f ca="1">IF(Amortización[[#This Row],[pago
fecha]]="",0,Amortización[[#This Row],[intereses]]+Amortización[[#This Row],[principal]]+Amortización[[#This Row],[propiedad
impuestos]])</f>
        <v>0</v>
      </c>
      <c r="I272" s="6">
        <f ca="1">IF(Amortización[[#This Row],[pago
fecha]]="",0,Amortización[[#This Row],[inicial
saldo]]-Amortización[[#This Row],[principal]])</f>
        <v>0</v>
      </c>
      <c r="J272" s="8">
        <f ca="1">IF(Amortización[[#This Row],[cierre
saldo]]&gt;0,ÚltimaFila-ROW(),0)</f>
        <v>0</v>
      </c>
    </row>
    <row r="273" spans="2:10" ht="15" customHeight="1" x14ac:dyDescent="0.25">
      <c r="B273" s="7">
        <f>ROWS($B$4:B273)</f>
        <v>270</v>
      </c>
      <c r="C273" s="9" t="str">
        <f ca="1">IF(ValoresIntroducidos,IF(Amortización[[#This Row],[N.º]]&lt;=DuraciónDelPréstamo,IF(ROW()-ROW(Amortización[[#Headers],[pago
fecha]])=1,InicioDelPréstamo,IF(I272&gt;0,EDATE(C272,1),"")),""),"")</f>
        <v/>
      </c>
      <c r="D273" s="6">
        <f ca="1">IF(ROW()-ROW(Amortización[[#Headers],[inicial
saldo]])=1,CantidadPréstamo,IF(Amortización[[#This Row],[pago
fecha]]="",0,INDEX(Amortización[], ROW()-4,8)))</f>
        <v>0</v>
      </c>
      <c r="E273" s="6">
        <f ca="1">IF(ValoresIntroducidos,IF(ROW()-ROW(Amortización[[#Headers],[intereses]])=1,-IPMT(TasaDeIntereses/12,1,DuraciónDelPréstamo-ROWS($C$4:C273)+1,Amortización[[#This Row],[inicial
saldo]]),IFERROR(-IPMT(TasaDeIntereses/12,1,Amortización[[#This Row],[N.º
disponible]],D274),0)),0)</f>
        <v>0</v>
      </c>
      <c r="F273" s="6" t="str">
        <f ca="1">IFERROR(IF(AND(ValoresIntroducidos,Amortización[[#This Row],[pago
fecha]]&lt;&gt;""),-PPMT(TasaDeIntereses/12,1,DuraciónDelPréstamo-ROWS($C$4:C273)+1,Amortización[[#This Row],[inicial
saldo]]),""),0)</f>
        <v/>
      </c>
      <c r="G273" s="6">
        <f ca="1">IF(Amortización[[#This Row],[pago
fecha]]="",0,CantidadDelImpuestoDePropiedad)</f>
        <v>0</v>
      </c>
      <c r="H273" s="6">
        <f ca="1">IF(Amortización[[#This Row],[pago
fecha]]="",0,Amortización[[#This Row],[intereses]]+Amortización[[#This Row],[principal]]+Amortización[[#This Row],[propiedad
impuestos]])</f>
        <v>0</v>
      </c>
      <c r="I273" s="6">
        <f ca="1">IF(Amortización[[#This Row],[pago
fecha]]="",0,Amortización[[#This Row],[inicial
saldo]]-Amortización[[#This Row],[principal]])</f>
        <v>0</v>
      </c>
      <c r="J273" s="8">
        <f ca="1">IF(Amortización[[#This Row],[cierre
saldo]]&gt;0,ÚltimaFila-ROW(),0)</f>
        <v>0</v>
      </c>
    </row>
    <row r="274" spans="2:10" ht="15" customHeight="1" x14ac:dyDescent="0.25">
      <c r="B274" s="7">
        <f>ROWS($B$4:B274)</f>
        <v>271</v>
      </c>
      <c r="C274" s="9" t="str">
        <f ca="1">IF(ValoresIntroducidos,IF(Amortización[[#This Row],[N.º]]&lt;=DuraciónDelPréstamo,IF(ROW()-ROW(Amortización[[#Headers],[pago
fecha]])=1,InicioDelPréstamo,IF(I273&gt;0,EDATE(C273,1),"")),""),"")</f>
        <v/>
      </c>
      <c r="D274" s="6">
        <f ca="1">IF(ROW()-ROW(Amortización[[#Headers],[inicial
saldo]])=1,CantidadPréstamo,IF(Amortización[[#This Row],[pago
fecha]]="",0,INDEX(Amortización[], ROW()-4,8)))</f>
        <v>0</v>
      </c>
      <c r="E274" s="6">
        <f ca="1">IF(ValoresIntroducidos,IF(ROW()-ROW(Amortización[[#Headers],[intereses]])=1,-IPMT(TasaDeIntereses/12,1,DuraciónDelPréstamo-ROWS($C$4:C274)+1,Amortización[[#This Row],[inicial
saldo]]),IFERROR(-IPMT(TasaDeIntereses/12,1,Amortización[[#This Row],[N.º
disponible]],D275),0)),0)</f>
        <v>0</v>
      </c>
      <c r="F274" s="6" t="str">
        <f ca="1">IFERROR(IF(AND(ValoresIntroducidos,Amortización[[#This Row],[pago
fecha]]&lt;&gt;""),-PPMT(TasaDeIntereses/12,1,DuraciónDelPréstamo-ROWS($C$4:C274)+1,Amortización[[#This Row],[inicial
saldo]]),""),0)</f>
        <v/>
      </c>
      <c r="G274" s="6">
        <f ca="1">IF(Amortización[[#This Row],[pago
fecha]]="",0,CantidadDelImpuestoDePropiedad)</f>
        <v>0</v>
      </c>
      <c r="H274" s="6">
        <f ca="1">IF(Amortización[[#This Row],[pago
fecha]]="",0,Amortización[[#This Row],[intereses]]+Amortización[[#This Row],[principal]]+Amortización[[#This Row],[propiedad
impuestos]])</f>
        <v>0</v>
      </c>
      <c r="I274" s="6">
        <f ca="1">IF(Amortización[[#This Row],[pago
fecha]]="",0,Amortización[[#This Row],[inicial
saldo]]-Amortización[[#This Row],[principal]])</f>
        <v>0</v>
      </c>
      <c r="J274" s="8">
        <f ca="1">IF(Amortización[[#This Row],[cierre
saldo]]&gt;0,ÚltimaFila-ROW(),0)</f>
        <v>0</v>
      </c>
    </row>
    <row r="275" spans="2:10" ht="15" customHeight="1" x14ac:dyDescent="0.25">
      <c r="B275" s="7">
        <f>ROWS($B$4:B275)</f>
        <v>272</v>
      </c>
      <c r="C275" s="9" t="str">
        <f ca="1">IF(ValoresIntroducidos,IF(Amortización[[#This Row],[N.º]]&lt;=DuraciónDelPréstamo,IF(ROW()-ROW(Amortización[[#Headers],[pago
fecha]])=1,InicioDelPréstamo,IF(I274&gt;0,EDATE(C274,1),"")),""),"")</f>
        <v/>
      </c>
      <c r="D275" s="6">
        <f ca="1">IF(ROW()-ROW(Amortización[[#Headers],[inicial
saldo]])=1,CantidadPréstamo,IF(Amortización[[#This Row],[pago
fecha]]="",0,INDEX(Amortización[], ROW()-4,8)))</f>
        <v>0</v>
      </c>
      <c r="E275" s="6">
        <f ca="1">IF(ValoresIntroducidos,IF(ROW()-ROW(Amortización[[#Headers],[intereses]])=1,-IPMT(TasaDeIntereses/12,1,DuraciónDelPréstamo-ROWS($C$4:C275)+1,Amortización[[#This Row],[inicial
saldo]]),IFERROR(-IPMT(TasaDeIntereses/12,1,Amortización[[#This Row],[N.º
disponible]],D276),0)),0)</f>
        <v>0</v>
      </c>
      <c r="F275" s="6" t="str">
        <f ca="1">IFERROR(IF(AND(ValoresIntroducidos,Amortización[[#This Row],[pago
fecha]]&lt;&gt;""),-PPMT(TasaDeIntereses/12,1,DuraciónDelPréstamo-ROWS($C$4:C275)+1,Amortización[[#This Row],[inicial
saldo]]),""),0)</f>
        <v/>
      </c>
      <c r="G275" s="6">
        <f ca="1">IF(Amortización[[#This Row],[pago
fecha]]="",0,CantidadDelImpuestoDePropiedad)</f>
        <v>0</v>
      </c>
      <c r="H275" s="6">
        <f ca="1">IF(Amortización[[#This Row],[pago
fecha]]="",0,Amortización[[#This Row],[intereses]]+Amortización[[#This Row],[principal]]+Amortización[[#This Row],[propiedad
impuestos]])</f>
        <v>0</v>
      </c>
      <c r="I275" s="6">
        <f ca="1">IF(Amortización[[#This Row],[pago
fecha]]="",0,Amortización[[#This Row],[inicial
saldo]]-Amortización[[#This Row],[principal]])</f>
        <v>0</v>
      </c>
      <c r="J275" s="8">
        <f ca="1">IF(Amortización[[#This Row],[cierre
saldo]]&gt;0,ÚltimaFila-ROW(),0)</f>
        <v>0</v>
      </c>
    </row>
    <row r="276" spans="2:10" ht="15" customHeight="1" x14ac:dyDescent="0.25">
      <c r="B276" s="7">
        <f>ROWS($B$4:B276)</f>
        <v>273</v>
      </c>
      <c r="C276" s="9" t="str">
        <f ca="1">IF(ValoresIntroducidos,IF(Amortización[[#This Row],[N.º]]&lt;=DuraciónDelPréstamo,IF(ROW()-ROW(Amortización[[#Headers],[pago
fecha]])=1,InicioDelPréstamo,IF(I275&gt;0,EDATE(C275,1),"")),""),"")</f>
        <v/>
      </c>
      <c r="D276" s="6">
        <f ca="1">IF(ROW()-ROW(Amortización[[#Headers],[inicial
saldo]])=1,CantidadPréstamo,IF(Amortización[[#This Row],[pago
fecha]]="",0,INDEX(Amortización[], ROW()-4,8)))</f>
        <v>0</v>
      </c>
      <c r="E276" s="6">
        <f ca="1">IF(ValoresIntroducidos,IF(ROW()-ROW(Amortización[[#Headers],[intereses]])=1,-IPMT(TasaDeIntereses/12,1,DuraciónDelPréstamo-ROWS($C$4:C276)+1,Amortización[[#This Row],[inicial
saldo]]),IFERROR(-IPMT(TasaDeIntereses/12,1,Amortización[[#This Row],[N.º
disponible]],D277),0)),0)</f>
        <v>0</v>
      </c>
      <c r="F276" s="6" t="str">
        <f ca="1">IFERROR(IF(AND(ValoresIntroducidos,Amortización[[#This Row],[pago
fecha]]&lt;&gt;""),-PPMT(TasaDeIntereses/12,1,DuraciónDelPréstamo-ROWS($C$4:C276)+1,Amortización[[#This Row],[inicial
saldo]]),""),0)</f>
        <v/>
      </c>
      <c r="G276" s="6">
        <f ca="1">IF(Amortización[[#This Row],[pago
fecha]]="",0,CantidadDelImpuestoDePropiedad)</f>
        <v>0</v>
      </c>
      <c r="H276" s="6">
        <f ca="1">IF(Amortización[[#This Row],[pago
fecha]]="",0,Amortización[[#This Row],[intereses]]+Amortización[[#This Row],[principal]]+Amortización[[#This Row],[propiedad
impuestos]])</f>
        <v>0</v>
      </c>
      <c r="I276" s="6">
        <f ca="1">IF(Amortización[[#This Row],[pago
fecha]]="",0,Amortización[[#This Row],[inicial
saldo]]-Amortización[[#This Row],[principal]])</f>
        <v>0</v>
      </c>
      <c r="J276" s="8">
        <f ca="1">IF(Amortización[[#This Row],[cierre
saldo]]&gt;0,ÚltimaFila-ROW(),0)</f>
        <v>0</v>
      </c>
    </row>
    <row r="277" spans="2:10" ht="15" customHeight="1" x14ac:dyDescent="0.25">
      <c r="B277" s="7">
        <f>ROWS($B$4:B277)</f>
        <v>274</v>
      </c>
      <c r="C277" s="9" t="str">
        <f ca="1">IF(ValoresIntroducidos,IF(Amortización[[#This Row],[N.º]]&lt;=DuraciónDelPréstamo,IF(ROW()-ROW(Amortización[[#Headers],[pago
fecha]])=1,InicioDelPréstamo,IF(I276&gt;0,EDATE(C276,1),"")),""),"")</f>
        <v/>
      </c>
      <c r="D277" s="6">
        <f ca="1">IF(ROW()-ROW(Amortización[[#Headers],[inicial
saldo]])=1,CantidadPréstamo,IF(Amortización[[#This Row],[pago
fecha]]="",0,INDEX(Amortización[], ROW()-4,8)))</f>
        <v>0</v>
      </c>
      <c r="E277" s="6">
        <f ca="1">IF(ValoresIntroducidos,IF(ROW()-ROW(Amortización[[#Headers],[intereses]])=1,-IPMT(TasaDeIntereses/12,1,DuraciónDelPréstamo-ROWS($C$4:C277)+1,Amortización[[#This Row],[inicial
saldo]]),IFERROR(-IPMT(TasaDeIntereses/12,1,Amortización[[#This Row],[N.º
disponible]],D278),0)),0)</f>
        <v>0</v>
      </c>
      <c r="F277" s="6" t="str">
        <f ca="1">IFERROR(IF(AND(ValoresIntroducidos,Amortización[[#This Row],[pago
fecha]]&lt;&gt;""),-PPMT(TasaDeIntereses/12,1,DuraciónDelPréstamo-ROWS($C$4:C277)+1,Amortización[[#This Row],[inicial
saldo]]),""),0)</f>
        <v/>
      </c>
      <c r="G277" s="6">
        <f ca="1">IF(Amortización[[#This Row],[pago
fecha]]="",0,CantidadDelImpuestoDePropiedad)</f>
        <v>0</v>
      </c>
      <c r="H277" s="6">
        <f ca="1">IF(Amortización[[#This Row],[pago
fecha]]="",0,Amortización[[#This Row],[intereses]]+Amortización[[#This Row],[principal]]+Amortización[[#This Row],[propiedad
impuestos]])</f>
        <v>0</v>
      </c>
      <c r="I277" s="6">
        <f ca="1">IF(Amortización[[#This Row],[pago
fecha]]="",0,Amortización[[#This Row],[inicial
saldo]]-Amortización[[#This Row],[principal]])</f>
        <v>0</v>
      </c>
      <c r="J277" s="8">
        <f ca="1">IF(Amortización[[#This Row],[cierre
saldo]]&gt;0,ÚltimaFila-ROW(),0)</f>
        <v>0</v>
      </c>
    </row>
    <row r="278" spans="2:10" ht="15" customHeight="1" x14ac:dyDescent="0.25">
      <c r="B278" s="7">
        <f>ROWS($B$4:B278)</f>
        <v>275</v>
      </c>
      <c r="C278" s="9" t="str">
        <f ca="1">IF(ValoresIntroducidos,IF(Amortización[[#This Row],[N.º]]&lt;=DuraciónDelPréstamo,IF(ROW()-ROW(Amortización[[#Headers],[pago
fecha]])=1,InicioDelPréstamo,IF(I277&gt;0,EDATE(C277,1),"")),""),"")</f>
        <v/>
      </c>
      <c r="D278" s="6">
        <f ca="1">IF(ROW()-ROW(Amortización[[#Headers],[inicial
saldo]])=1,CantidadPréstamo,IF(Amortización[[#This Row],[pago
fecha]]="",0,INDEX(Amortización[], ROW()-4,8)))</f>
        <v>0</v>
      </c>
      <c r="E278" s="6">
        <f ca="1">IF(ValoresIntroducidos,IF(ROW()-ROW(Amortización[[#Headers],[intereses]])=1,-IPMT(TasaDeIntereses/12,1,DuraciónDelPréstamo-ROWS($C$4:C278)+1,Amortización[[#This Row],[inicial
saldo]]),IFERROR(-IPMT(TasaDeIntereses/12,1,Amortización[[#This Row],[N.º
disponible]],D279),0)),0)</f>
        <v>0</v>
      </c>
      <c r="F278" s="6" t="str">
        <f ca="1">IFERROR(IF(AND(ValoresIntroducidos,Amortización[[#This Row],[pago
fecha]]&lt;&gt;""),-PPMT(TasaDeIntereses/12,1,DuraciónDelPréstamo-ROWS($C$4:C278)+1,Amortización[[#This Row],[inicial
saldo]]),""),0)</f>
        <v/>
      </c>
      <c r="G278" s="6">
        <f ca="1">IF(Amortización[[#This Row],[pago
fecha]]="",0,CantidadDelImpuestoDePropiedad)</f>
        <v>0</v>
      </c>
      <c r="H278" s="6">
        <f ca="1">IF(Amortización[[#This Row],[pago
fecha]]="",0,Amortización[[#This Row],[intereses]]+Amortización[[#This Row],[principal]]+Amortización[[#This Row],[propiedad
impuestos]])</f>
        <v>0</v>
      </c>
      <c r="I278" s="6">
        <f ca="1">IF(Amortización[[#This Row],[pago
fecha]]="",0,Amortización[[#This Row],[inicial
saldo]]-Amortización[[#This Row],[principal]])</f>
        <v>0</v>
      </c>
      <c r="J278" s="8">
        <f ca="1">IF(Amortización[[#This Row],[cierre
saldo]]&gt;0,ÚltimaFila-ROW(),0)</f>
        <v>0</v>
      </c>
    </row>
    <row r="279" spans="2:10" ht="15" customHeight="1" x14ac:dyDescent="0.25">
      <c r="B279" s="7">
        <f>ROWS($B$4:B279)</f>
        <v>276</v>
      </c>
      <c r="C279" s="9" t="str">
        <f ca="1">IF(ValoresIntroducidos,IF(Amortización[[#This Row],[N.º]]&lt;=DuraciónDelPréstamo,IF(ROW()-ROW(Amortización[[#Headers],[pago
fecha]])=1,InicioDelPréstamo,IF(I278&gt;0,EDATE(C278,1),"")),""),"")</f>
        <v/>
      </c>
      <c r="D279" s="6">
        <f ca="1">IF(ROW()-ROW(Amortización[[#Headers],[inicial
saldo]])=1,CantidadPréstamo,IF(Amortización[[#This Row],[pago
fecha]]="",0,INDEX(Amortización[], ROW()-4,8)))</f>
        <v>0</v>
      </c>
      <c r="E279" s="6">
        <f ca="1">IF(ValoresIntroducidos,IF(ROW()-ROW(Amortización[[#Headers],[intereses]])=1,-IPMT(TasaDeIntereses/12,1,DuraciónDelPréstamo-ROWS($C$4:C279)+1,Amortización[[#This Row],[inicial
saldo]]),IFERROR(-IPMT(TasaDeIntereses/12,1,Amortización[[#This Row],[N.º
disponible]],D280),0)),0)</f>
        <v>0</v>
      </c>
      <c r="F279" s="6" t="str">
        <f ca="1">IFERROR(IF(AND(ValoresIntroducidos,Amortización[[#This Row],[pago
fecha]]&lt;&gt;""),-PPMT(TasaDeIntereses/12,1,DuraciónDelPréstamo-ROWS($C$4:C279)+1,Amortización[[#This Row],[inicial
saldo]]),""),0)</f>
        <v/>
      </c>
      <c r="G279" s="6">
        <f ca="1">IF(Amortización[[#This Row],[pago
fecha]]="",0,CantidadDelImpuestoDePropiedad)</f>
        <v>0</v>
      </c>
      <c r="H279" s="6">
        <f ca="1">IF(Amortización[[#This Row],[pago
fecha]]="",0,Amortización[[#This Row],[intereses]]+Amortización[[#This Row],[principal]]+Amortización[[#This Row],[propiedad
impuestos]])</f>
        <v>0</v>
      </c>
      <c r="I279" s="6">
        <f ca="1">IF(Amortización[[#This Row],[pago
fecha]]="",0,Amortización[[#This Row],[inicial
saldo]]-Amortización[[#This Row],[principal]])</f>
        <v>0</v>
      </c>
      <c r="J279" s="8">
        <f ca="1">IF(Amortización[[#This Row],[cierre
saldo]]&gt;0,ÚltimaFila-ROW(),0)</f>
        <v>0</v>
      </c>
    </row>
    <row r="280" spans="2:10" ht="15" customHeight="1" x14ac:dyDescent="0.25">
      <c r="B280" s="7">
        <f>ROWS($B$4:B280)</f>
        <v>277</v>
      </c>
      <c r="C280" s="9" t="str">
        <f ca="1">IF(ValoresIntroducidos,IF(Amortización[[#This Row],[N.º]]&lt;=DuraciónDelPréstamo,IF(ROW()-ROW(Amortización[[#Headers],[pago
fecha]])=1,InicioDelPréstamo,IF(I279&gt;0,EDATE(C279,1),"")),""),"")</f>
        <v/>
      </c>
      <c r="D280" s="6">
        <f ca="1">IF(ROW()-ROW(Amortización[[#Headers],[inicial
saldo]])=1,CantidadPréstamo,IF(Amortización[[#This Row],[pago
fecha]]="",0,INDEX(Amortización[], ROW()-4,8)))</f>
        <v>0</v>
      </c>
      <c r="E280" s="6">
        <f ca="1">IF(ValoresIntroducidos,IF(ROW()-ROW(Amortización[[#Headers],[intereses]])=1,-IPMT(TasaDeIntereses/12,1,DuraciónDelPréstamo-ROWS($C$4:C280)+1,Amortización[[#This Row],[inicial
saldo]]),IFERROR(-IPMT(TasaDeIntereses/12,1,Amortización[[#This Row],[N.º
disponible]],D281),0)),0)</f>
        <v>0</v>
      </c>
      <c r="F280" s="6" t="str">
        <f ca="1">IFERROR(IF(AND(ValoresIntroducidos,Amortización[[#This Row],[pago
fecha]]&lt;&gt;""),-PPMT(TasaDeIntereses/12,1,DuraciónDelPréstamo-ROWS($C$4:C280)+1,Amortización[[#This Row],[inicial
saldo]]),""),0)</f>
        <v/>
      </c>
      <c r="G280" s="6">
        <f ca="1">IF(Amortización[[#This Row],[pago
fecha]]="",0,CantidadDelImpuestoDePropiedad)</f>
        <v>0</v>
      </c>
      <c r="H280" s="6">
        <f ca="1">IF(Amortización[[#This Row],[pago
fecha]]="",0,Amortización[[#This Row],[intereses]]+Amortización[[#This Row],[principal]]+Amortización[[#This Row],[propiedad
impuestos]])</f>
        <v>0</v>
      </c>
      <c r="I280" s="6">
        <f ca="1">IF(Amortización[[#This Row],[pago
fecha]]="",0,Amortización[[#This Row],[inicial
saldo]]-Amortización[[#This Row],[principal]])</f>
        <v>0</v>
      </c>
      <c r="J280" s="8">
        <f ca="1">IF(Amortización[[#This Row],[cierre
saldo]]&gt;0,ÚltimaFila-ROW(),0)</f>
        <v>0</v>
      </c>
    </row>
    <row r="281" spans="2:10" ht="15" customHeight="1" x14ac:dyDescent="0.25">
      <c r="B281" s="7">
        <f>ROWS($B$4:B281)</f>
        <v>278</v>
      </c>
      <c r="C281" s="9" t="str">
        <f ca="1">IF(ValoresIntroducidos,IF(Amortización[[#This Row],[N.º]]&lt;=DuraciónDelPréstamo,IF(ROW()-ROW(Amortización[[#Headers],[pago
fecha]])=1,InicioDelPréstamo,IF(I280&gt;0,EDATE(C280,1),"")),""),"")</f>
        <v/>
      </c>
      <c r="D281" s="6">
        <f ca="1">IF(ROW()-ROW(Amortización[[#Headers],[inicial
saldo]])=1,CantidadPréstamo,IF(Amortización[[#This Row],[pago
fecha]]="",0,INDEX(Amortización[], ROW()-4,8)))</f>
        <v>0</v>
      </c>
      <c r="E281" s="6">
        <f ca="1">IF(ValoresIntroducidos,IF(ROW()-ROW(Amortización[[#Headers],[intereses]])=1,-IPMT(TasaDeIntereses/12,1,DuraciónDelPréstamo-ROWS($C$4:C281)+1,Amortización[[#This Row],[inicial
saldo]]),IFERROR(-IPMT(TasaDeIntereses/12,1,Amortización[[#This Row],[N.º
disponible]],D282),0)),0)</f>
        <v>0</v>
      </c>
      <c r="F281" s="6" t="str">
        <f ca="1">IFERROR(IF(AND(ValoresIntroducidos,Amortización[[#This Row],[pago
fecha]]&lt;&gt;""),-PPMT(TasaDeIntereses/12,1,DuraciónDelPréstamo-ROWS($C$4:C281)+1,Amortización[[#This Row],[inicial
saldo]]),""),0)</f>
        <v/>
      </c>
      <c r="G281" s="6">
        <f ca="1">IF(Amortización[[#This Row],[pago
fecha]]="",0,CantidadDelImpuestoDePropiedad)</f>
        <v>0</v>
      </c>
      <c r="H281" s="6">
        <f ca="1">IF(Amortización[[#This Row],[pago
fecha]]="",0,Amortización[[#This Row],[intereses]]+Amortización[[#This Row],[principal]]+Amortización[[#This Row],[propiedad
impuestos]])</f>
        <v>0</v>
      </c>
      <c r="I281" s="6">
        <f ca="1">IF(Amortización[[#This Row],[pago
fecha]]="",0,Amortización[[#This Row],[inicial
saldo]]-Amortización[[#This Row],[principal]])</f>
        <v>0</v>
      </c>
      <c r="J281" s="8">
        <f ca="1">IF(Amortización[[#This Row],[cierre
saldo]]&gt;0,ÚltimaFila-ROW(),0)</f>
        <v>0</v>
      </c>
    </row>
    <row r="282" spans="2:10" ht="15" customHeight="1" x14ac:dyDescent="0.25">
      <c r="B282" s="7">
        <f>ROWS($B$4:B282)</f>
        <v>279</v>
      </c>
      <c r="C282" s="9" t="str">
        <f ca="1">IF(ValoresIntroducidos,IF(Amortización[[#This Row],[N.º]]&lt;=DuraciónDelPréstamo,IF(ROW()-ROW(Amortización[[#Headers],[pago
fecha]])=1,InicioDelPréstamo,IF(I281&gt;0,EDATE(C281,1),"")),""),"")</f>
        <v/>
      </c>
      <c r="D282" s="6">
        <f ca="1">IF(ROW()-ROW(Amortización[[#Headers],[inicial
saldo]])=1,CantidadPréstamo,IF(Amortización[[#This Row],[pago
fecha]]="",0,INDEX(Amortización[], ROW()-4,8)))</f>
        <v>0</v>
      </c>
      <c r="E282" s="6">
        <f ca="1">IF(ValoresIntroducidos,IF(ROW()-ROW(Amortización[[#Headers],[intereses]])=1,-IPMT(TasaDeIntereses/12,1,DuraciónDelPréstamo-ROWS($C$4:C282)+1,Amortización[[#This Row],[inicial
saldo]]),IFERROR(-IPMT(TasaDeIntereses/12,1,Amortización[[#This Row],[N.º
disponible]],D283),0)),0)</f>
        <v>0</v>
      </c>
      <c r="F282" s="6" t="str">
        <f ca="1">IFERROR(IF(AND(ValoresIntroducidos,Amortización[[#This Row],[pago
fecha]]&lt;&gt;""),-PPMT(TasaDeIntereses/12,1,DuraciónDelPréstamo-ROWS($C$4:C282)+1,Amortización[[#This Row],[inicial
saldo]]),""),0)</f>
        <v/>
      </c>
      <c r="G282" s="6">
        <f ca="1">IF(Amortización[[#This Row],[pago
fecha]]="",0,CantidadDelImpuestoDePropiedad)</f>
        <v>0</v>
      </c>
      <c r="H282" s="6">
        <f ca="1">IF(Amortización[[#This Row],[pago
fecha]]="",0,Amortización[[#This Row],[intereses]]+Amortización[[#This Row],[principal]]+Amortización[[#This Row],[propiedad
impuestos]])</f>
        <v>0</v>
      </c>
      <c r="I282" s="6">
        <f ca="1">IF(Amortización[[#This Row],[pago
fecha]]="",0,Amortización[[#This Row],[inicial
saldo]]-Amortización[[#This Row],[principal]])</f>
        <v>0</v>
      </c>
      <c r="J282" s="8">
        <f ca="1">IF(Amortización[[#This Row],[cierre
saldo]]&gt;0,ÚltimaFila-ROW(),0)</f>
        <v>0</v>
      </c>
    </row>
    <row r="283" spans="2:10" ht="15" customHeight="1" x14ac:dyDescent="0.25">
      <c r="B283" s="7">
        <f>ROWS($B$4:B283)</f>
        <v>280</v>
      </c>
      <c r="C283" s="9" t="str">
        <f ca="1">IF(ValoresIntroducidos,IF(Amortización[[#This Row],[N.º]]&lt;=DuraciónDelPréstamo,IF(ROW()-ROW(Amortización[[#Headers],[pago
fecha]])=1,InicioDelPréstamo,IF(I282&gt;0,EDATE(C282,1),"")),""),"")</f>
        <v/>
      </c>
      <c r="D283" s="6">
        <f ca="1">IF(ROW()-ROW(Amortización[[#Headers],[inicial
saldo]])=1,CantidadPréstamo,IF(Amortización[[#This Row],[pago
fecha]]="",0,INDEX(Amortización[], ROW()-4,8)))</f>
        <v>0</v>
      </c>
      <c r="E283" s="6">
        <f ca="1">IF(ValoresIntroducidos,IF(ROW()-ROW(Amortización[[#Headers],[intereses]])=1,-IPMT(TasaDeIntereses/12,1,DuraciónDelPréstamo-ROWS($C$4:C283)+1,Amortización[[#This Row],[inicial
saldo]]),IFERROR(-IPMT(TasaDeIntereses/12,1,Amortización[[#This Row],[N.º
disponible]],D284),0)),0)</f>
        <v>0</v>
      </c>
      <c r="F283" s="6" t="str">
        <f ca="1">IFERROR(IF(AND(ValoresIntroducidos,Amortización[[#This Row],[pago
fecha]]&lt;&gt;""),-PPMT(TasaDeIntereses/12,1,DuraciónDelPréstamo-ROWS($C$4:C283)+1,Amortización[[#This Row],[inicial
saldo]]),""),0)</f>
        <v/>
      </c>
      <c r="G283" s="6">
        <f ca="1">IF(Amortización[[#This Row],[pago
fecha]]="",0,CantidadDelImpuestoDePropiedad)</f>
        <v>0</v>
      </c>
      <c r="H283" s="6">
        <f ca="1">IF(Amortización[[#This Row],[pago
fecha]]="",0,Amortización[[#This Row],[intereses]]+Amortización[[#This Row],[principal]]+Amortización[[#This Row],[propiedad
impuestos]])</f>
        <v>0</v>
      </c>
      <c r="I283" s="6">
        <f ca="1">IF(Amortización[[#This Row],[pago
fecha]]="",0,Amortización[[#This Row],[inicial
saldo]]-Amortización[[#This Row],[principal]])</f>
        <v>0</v>
      </c>
      <c r="J283" s="8">
        <f ca="1">IF(Amortización[[#This Row],[cierre
saldo]]&gt;0,ÚltimaFila-ROW(),0)</f>
        <v>0</v>
      </c>
    </row>
    <row r="284" spans="2:10" ht="15" customHeight="1" x14ac:dyDescent="0.25">
      <c r="B284" s="7">
        <f>ROWS($B$4:B284)</f>
        <v>281</v>
      </c>
      <c r="C284" s="9" t="str">
        <f ca="1">IF(ValoresIntroducidos,IF(Amortización[[#This Row],[N.º]]&lt;=DuraciónDelPréstamo,IF(ROW()-ROW(Amortización[[#Headers],[pago
fecha]])=1,InicioDelPréstamo,IF(I283&gt;0,EDATE(C283,1),"")),""),"")</f>
        <v/>
      </c>
      <c r="D284" s="6">
        <f ca="1">IF(ROW()-ROW(Amortización[[#Headers],[inicial
saldo]])=1,CantidadPréstamo,IF(Amortización[[#This Row],[pago
fecha]]="",0,INDEX(Amortización[], ROW()-4,8)))</f>
        <v>0</v>
      </c>
      <c r="E284" s="6">
        <f ca="1">IF(ValoresIntroducidos,IF(ROW()-ROW(Amortización[[#Headers],[intereses]])=1,-IPMT(TasaDeIntereses/12,1,DuraciónDelPréstamo-ROWS($C$4:C284)+1,Amortización[[#This Row],[inicial
saldo]]),IFERROR(-IPMT(TasaDeIntereses/12,1,Amortización[[#This Row],[N.º
disponible]],D285),0)),0)</f>
        <v>0</v>
      </c>
      <c r="F284" s="6" t="str">
        <f ca="1">IFERROR(IF(AND(ValoresIntroducidos,Amortización[[#This Row],[pago
fecha]]&lt;&gt;""),-PPMT(TasaDeIntereses/12,1,DuraciónDelPréstamo-ROWS($C$4:C284)+1,Amortización[[#This Row],[inicial
saldo]]),""),0)</f>
        <v/>
      </c>
      <c r="G284" s="6">
        <f ca="1">IF(Amortización[[#This Row],[pago
fecha]]="",0,CantidadDelImpuestoDePropiedad)</f>
        <v>0</v>
      </c>
      <c r="H284" s="6">
        <f ca="1">IF(Amortización[[#This Row],[pago
fecha]]="",0,Amortización[[#This Row],[intereses]]+Amortización[[#This Row],[principal]]+Amortización[[#This Row],[propiedad
impuestos]])</f>
        <v>0</v>
      </c>
      <c r="I284" s="6">
        <f ca="1">IF(Amortización[[#This Row],[pago
fecha]]="",0,Amortización[[#This Row],[inicial
saldo]]-Amortización[[#This Row],[principal]])</f>
        <v>0</v>
      </c>
      <c r="J284" s="8">
        <f ca="1">IF(Amortización[[#This Row],[cierre
saldo]]&gt;0,ÚltimaFila-ROW(),0)</f>
        <v>0</v>
      </c>
    </row>
    <row r="285" spans="2:10" ht="15" customHeight="1" x14ac:dyDescent="0.25">
      <c r="B285" s="7">
        <f>ROWS($B$4:B285)</f>
        <v>282</v>
      </c>
      <c r="C285" s="9" t="str">
        <f ca="1">IF(ValoresIntroducidos,IF(Amortización[[#This Row],[N.º]]&lt;=DuraciónDelPréstamo,IF(ROW()-ROW(Amortización[[#Headers],[pago
fecha]])=1,InicioDelPréstamo,IF(I284&gt;0,EDATE(C284,1),"")),""),"")</f>
        <v/>
      </c>
      <c r="D285" s="6">
        <f ca="1">IF(ROW()-ROW(Amortización[[#Headers],[inicial
saldo]])=1,CantidadPréstamo,IF(Amortización[[#This Row],[pago
fecha]]="",0,INDEX(Amortización[], ROW()-4,8)))</f>
        <v>0</v>
      </c>
      <c r="E285" s="6">
        <f ca="1">IF(ValoresIntroducidos,IF(ROW()-ROW(Amortización[[#Headers],[intereses]])=1,-IPMT(TasaDeIntereses/12,1,DuraciónDelPréstamo-ROWS($C$4:C285)+1,Amortización[[#This Row],[inicial
saldo]]),IFERROR(-IPMT(TasaDeIntereses/12,1,Amortización[[#This Row],[N.º
disponible]],D286),0)),0)</f>
        <v>0</v>
      </c>
      <c r="F285" s="6" t="str">
        <f ca="1">IFERROR(IF(AND(ValoresIntroducidos,Amortización[[#This Row],[pago
fecha]]&lt;&gt;""),-PPMT(TasaDeIntereses/12,1,DuraciónDelPréstamo-ROWS($C$4:C285)+1,Amortización[[#This Row],[inicial
saldo]]),""),0)</f>
        <v/>
      </c>
      <c r="G285" s="6">
        <f ca="1">IF(Amortización[[#This Row],[pago
fecha]]="",0,CantidadDelImpuestoDePropiedad)</f>
        <v>0</v>
      </c>
      <c r="H285" s="6">
        <f ca="1">IF(Amortización[[#This Row],[pago
fecha]]="",0,Amortización[[#This Row],[intereses]]+Amortización[[#This Row],[principal]]+Amortización[[#This Row],[propiedad
impuestos]])</f>
        <v>0</v>
      </c>
      <c r="I285" s="6">
        <f ca="1">IF(Amortización[[#This Row],[pago
fecha]]="",0,Amortización[[#This Row],[inicial
saldo]]-Amortización[[#This Row],[principal]])</f>
        <v>0</v>
      </c>
      <c r="J285" s="8">
        <f ca="1">IF(Amortización[[#This Row],[cierre
saldo]]&gt;0,ÚltimaFila-ROW(),0)</f>
        <v>0</v>
      </c>
    </row>
    <row r="286" spans="2:10" ht="15" customHeight="1" x14ac:dyDescent="0.25">
      <c r="B286" s="7">
        <f>ROWS($B$4:B286)</f>
        <v>283</v>
      </c>
      <c r="C286" s="9" t="str">
        <f ca="1">IF(ValoresIntroducidos,IF(Amortización[[#This Row],[N.º]]&lt;=DuraciónDelPréstamo,IF(ROW()-ROW(Amortización[[#Headers],[pago
fecha]])=1,InicioDelPréstamo,IF(I285&gt;0,EDATE(C285,1),"")),""),"")</f>
        <v/>
      </c>
      <c r="D286" s="6">
        <f ca="1">IF(ROW()-ROW(Amortización[[#Headers],[inicial
saldo]])=1,CantidadPréstamo,IF(Amortización[[#This Row],[pago
fecha]]="",0,INDEX(Amortización[], ROW()-4,8)))</f>
        <v>0</v>
      </c>
      <c r="E286" s="6">
        <f ca="1">IF(ValoresIntroducidos,IF(ROW()-ROW(Amortización[[#Headers],[intereses]])=1,-IPMT(TasaDeIntereses/12,1,DuraciónDelPréstamo-ROWS($C$4:C286)+1,Amortización[[#This Row],[inicial
saldo]]),IFERROR(-IPMT(TasaDeIntereses/12,1,Amortización[[#This Row],[N.º
disponible]],D287),0)),0)</f>
        <v>0</v>
      </c>
      <c r="F286" s="6" t="str">
        <f ca="1">IFERROR(IF(AND(ValoresIntroducidos,Amortización[[#This Row],[pago
fecha]]&lt;&gt;""),-PPMT(TasaDeIntereses/12,1,DuraciónDelPréstamo-ROWS($C$4:C286)+1,Amortización[[#This Row],[inicial
saldo]]),""),0)</f>
        <v/>
      </c>
      <c r="G286" s="6">
        <f ca="1">IF(Amortización[[#This Row],[pago
fecha]]="",0,CantidadDelImpuestoDePropiedad)</f>
        <v>0</v>
      </c>
      <c r="H286" s="6">
        <f ca="1">IF(Amortización[[#This Row],[pago
fecha]]="",0,Amortización[[#This Row],[intereses]]+Amortización[[#This Row],[principal]]+Amortización[[#This Row],[propiedad
impuestos]])</f>
        <v>0</v>
      </c>
      <c r="I286" s="6">
        <f ca="1">IF(Amortización[[#This Row],[pago
fecha]]="",0,Amortización[[#This Row],[inicial
saldo]]-Amortización[[#This Row],[principal]])</f>
        <v>0</v>
      </c>
      <c r="J286" s="8">
        <f ca="1">IF(Amortización[[#This Row],[cierre
saldo]]&gt;0,ÚltimaFila-ROW(),0)</f>
        <v>0</v>
      </c>
    </row>
    <row r="287" spans="2:10" ht="15" customHeight="1" x14ac:dyDescent="0.25">
      <c r="B287" s="7">
        <f>ROWS($B$4:B287)</f>
        <v>284</v>
      </c>
      <c r="C287" s="9" t="str">
        <f ca="1">IF(ValoresIntroducidos,IF(Amortización[[#This Row],[N.º]]&lt;=DuraciónDelPréstamo,IF(ROW()-ROW(Amortización[[#Headers],[pago
fecha]])=1,InicioDelPréstamo,IF(I286&gt;0,EDATE(C286,1),"")),""),"")</f>
        <v/>
      </c>
      <c r="D287" s="6">
        <f ca="1">IF(ROW()-ROW(Amortización[[#Headers],[inicial
saldo]])=1,CantidadPréstamo,IF(Amortización[[#This Row],[pago
fecha]]="",0,INDEX(Amortización[], ROW()-4,8)))</f>
        <v>0</v>
      </c>
      <c r="E287" s="6">
        <f ca="1">IF(ValoresIntroducidos,IF(ROW()-ROW(Amortización[[#Headers],[intereses]])=1,-IPMT(TasaDeIntereses/12,1,DuraciónDelPréstamo-ROWS($C$4:C287)+1,Amortización[[#This Row],[inicial
saldo]]),IFERROR(-IPMT(TasaDeIntereses/12,1,Amortización[[#This Row],[N.º
disponible]],D288),0)),0)</f>
        <v>0</v>
      </c>
      <c r="F287" s="6" t="str">
        <f ca="1">IFERROR(IF(AND(ValoresIntroducidos,Amortización[[#This Row],[pago
fecha]]&lt;&gt;""),-PPMT(TasaDeIntereses/12,1,DuraciónDelPréstamo-ROWS($C$4:C287)+1,Amortización[[#This Row],[inicial
saldo]]),""),0)</f>
        <v/>
      </c>
      <c r="G287" s="6">
        <f ca="1">IF(Amortización[[#This Row],[pago
fecha]]="",0,CantidadDelImpuestoDePropiedad)</f>
        <v>0</v>
      </c>
      <c r="H287" s="6">
        <f ca="1">IF(Amortización[[#This Row],[pago
fecha]]="",0,Amortización[[#This Row],[intereses]]+Amortización[[#This Row],[principal]]+Amortización[[#This Row],[propiedad
impuestos]])</f>
        <v>0</v>
      </c>
      <c r="I287" s="6">
        <f ca="1">IF(Amortización[[#This Row],[pago
fecha]]="",0,Amortización[[#This Row],[inicial
saldo]]-Amortización[[#This Row],[principal]])</f>
        <v>0</v>
      </c>
      <c r="J287" s="8">
        <f ca="1">IF(Amortización[[#This Row],[cierre
saldo]]&gt;0,ÚltimaFila-ROW(),0)</f>
        <v>0</v>
      </c>
    </row>
    <row r="288" spans="2:10" ht="15" customHeight="1" x14ac:dyDescent="0.25">
      <c r="B288" s="7">
        <f>ROWS($B$4:B288)</f>
        <v>285</v>
      </c>
      <c r="C288" s="9" t="str">
        <f ca="1">IF(ValoresIntroducidos,IF(Amortización[[#This Row],[N.º]]&lt;=DuraciónDelPréstamo,IF(ROW()-ROW(Amortización[[#Headers],[pago
fecha]])=1,InicioDelPréstamo,IF(I287&gt;0,EDATE(C287,1),"")),""),"")</f>
        <v/>
      </c>
      <c r="D288" s="6">
        <f ca="1">IF(ROW()-ROW(Amortización[[#Headers],[inicial
saldo]])=1,CantidadPréstamo,IF(Amortización[[#This Row],[pago
fecha]]="",0,INDEX(Amortización[], ROW()-4,8)))</f>
        <v>0</v>
      </c>
      <c r="E288" s="6">
        <f ca="1">IF(ValoresIntroducidos,IF(ROW()-ROW(Amortización[[#Headers],[intereses]])=1,-IPMT(TasaDeIntereses/12,1,DuraciónDelPréstamo-ROWS($C$4:C288)+1,Amortización[[#This Row],[inicial
saldo]]),IFERROR(-IPMT(TasaDeIntereses/12,1,Amortización[[#This Row],[N.º
disponible]],D289),0)),0)</f>
        <v>0</v>
      </c>
      <c r="F288" s="6" t="str">
        <f ca="1">IFERROR(IF(AND(ValoresIntroducidos,Amortización[[#This Row],[pago
fecha]]&lt;&gt;""),-PPMT(TasaDeIntereses/12,1,DuraciónDelPréstamo-ROWS($C$4:C288)+1,Amortización[[#This Row],[inicial
saldo]]),""),0)</f>
        <v/>
      </c>
      <c r="G288" s="6">
        <f ca="1">IF(Amortización[[#This Row],[pago
fecha]]="",0,CantidadDelImpuestoDePropiedad)</f>
        <v>0</v>
      </c>
      <c r="H288" s="6">
        <f ca="1">IF(Amortización[[#This Row],[pago
fecha]]="",0,Amortización[[#This Row],[intereses]]+Amortización[[#This Row],[principal]]+Amortización[[#This Row],[propiedad
impuestos]])</f>
        <v>0</v>
      </c>
      <c r="I288" s="6">
        <f ca="1">IF(Amortización[[#This Row],[pago
fecha]]="",0,Amortización[[#This Row],[inicial
saldo]]-Amortización[[#This Row],[principal]])</f>
        <v>0</v>
      </c>
      <c r="J288" s="8">
        <f ca="1">IF(Amortización[[#This Row],[cierre
saldo]]&gt;0,ÚltimaFila-ROW(),0)</f>
        <v>0</v>
      </c>
    </row>
    <row r="289" spans="2:10" ht="15" customHeight="1" x14ac:dyDescent="0.25">
      <c r="B289" s="7">
        <f>ROWS($B$4:B289)</f>
        <v>286</v>
      </c>
      <c r="C289" s="9" t="str">
        <f ca="1">IF(ValoresIntroducidos,IF(Amortización[[#This Row],[N.º]]&lt;=DuraciónDelPréstamo,IF(ROW()-ROW(Amortización[[#Headers],[pago
fecha]])=1,InicioDelPréstamo,IF(I288&gt;0,EDATE(C288,1),"")),""),"")</f>
        <v/>
      </c>
      <c r="D289" s="6">
        <f ca="1">IF(ROW()-ROW(Amortización[[#Headers],[inicial
saldo]])=1,CantidadPréstamo,IF(Amortización[[#This Row],[pago
fecha]]="",0,INDEX(Amortización[], ROW()-4,8)))</f>
        <v>0</v>
      </c>
      <c r="E289" s="6">
        <f ca="1">IF(ValoresIntroducidos,IF(ROW()-ROW(Amortización[[#Headers],[intereses]])=1,-IPMT(TasaDeIntereses/12,1,DuraciónDelPréstamo-ROWS($C$4:C289)+1,Amortización[[#This Row],[inicial
saldo]]),IFERROR(-IPMT(TasaDeIntereses/12,1,Amortización[[#This Row],[N.º
disponible]],D290),0)),0)</f>
        <v>0</v>
      </c>
      <c r="F289" s="6" t="str">
        <f ca="1">IFERROR(IF(AND(ValoresIntroducidos,Amortización[[#This Row],[pago
fecha]]&lt;&gt;""),-PPMT(TasaDeIntereses/12,1,DuraciónDelPréstamo-ROWS($C$4:C289)+1,Amortización[[#This Row],[inicial
saldo]]),""),0)</f>
        <v/>
      </c>
      <c r="G289" s="6">
        <f ca="1">IF(Amortización[[#This Row],[pago
fecha]]="",0,CantidadDelImpuestoDePropiedad)</f>
        <v>0</v>
      </c>
      <c r="H289" s="6">
        <f ca="1">IF(Amortización[[#This Row],[pago
fecha]]="",0,Amortización[[#This Row],[intereses]]+Amortización[[#This Row],[principal]]+Amortización[[#This Row],[propiedad
impuestos]])</f>
        <v>0</v>
      </c>
      <c r="I289" s="6">
        <f ca="1">IF(Amortización[[#This Row],[pago
fecha]]="",0,Amortización[[#This Row],[inicial
saldo]]-Amortización[[#This Row],[principal]])</f>
        <v>0</v>
      </c>
      <c r="J289" s="8">
        <f ca="1">IF(Amortización[[#This Row],[cierre
saldo]]&gt;0,ÚltimaFila-ROW(),0)</f>
        <v>0</v>
      </c>
    </row>
    <row r="290" spans="2:10" ht="15" customHeight="1" x14ac:dyDescent="0.25">
      <c r="B290" s="7">
        <f>ROWS($B$4:B290)</f>
        <v>287</v>
      </c>
      <c r="C290" s="9" t="str">
        <f ca="1">IF(ValoresIntroducidos,IF(Amortización[[#This Row],[N.º]]&lt;=DuraciónDelPréstamo,IF(ROW()-ROW(Amortización[[#Headers],[pago
fecha]])=1,InicioDelPréstamo,IF(I289&gt;0,EDATE(C289,1),"")),""),"")</f>
        <v/>
      </c>
      <c r="D290" s="6">
        <f ca="1">IF(ROW()-ROW(Amortización[[#Headers],[inicial
saldo]])=1,CantidadPréstamo,IF(Amortización[[#This Row],[pago
fecha]]="",0,INDEX(Amortización[], ROW()-4,8)))</f>
        <v>0</v>
      </c>
      <c r="E290" s="6">
        <f ca="1">IF(ValoresIntroducidos,IF(ROW()-ROW(Amortización[[#Headers],[intereses]])=1,-IPMT(TasaDeIntereses/12,1,DuraciónDelPréstamo-ROWS($C$4:C290)+1,Amortización[[#This Row],[inicial
saldo]]),IFERROR(-IPMT(TasaDeIntereses/12,1,Amortización[[#This Row],[N.º
disponible]],D291),0)),0)</f>
        <v>0</v>
      </c>
      <c r="F290" s="6" t="str">
        <f ca="1">IFERROR(IF(AND(ValoresIntroducidos,Amortización[[#This Row],[pago
fecha]]&lt;&gt;""),-PPMT(TasaDeIntereses/12,1,DuraciónDelPréstamo-ROWS($C$4:C290)+1,Amortización[[#This Row],[inicial
saldo]]),""),0)</f>
        <v/>
      </c>
      <c r="G290" s="6">
        <f ca="1">IF(Amortización[[#This Row],[pago
fecha]]="",0,CantidadDelImpuestoDePropiedad)</f>
        <v>0</v>
      </c>
      <c r="H290" s="6">
        <f ca="1">IF(Amortización[[#This Row],[pago
fecha]]="",0,Amortización[[#This Row],[intereses]]+Amortización[[#This Row],[principal]]+Amortización[[#This Row],[propiedad
impuestos]])</f>
        <v>0</v>
      </c>
      <c r="I290" s="6">
        <f ca="1">IF(Amortización[[#This Row],[pago
fecha]]="",0,Amortización[[#This Row],[inicial
saldo]]-Amortización[[#This Row],[principal]])</f>
        <v>0</v>
      </c>
      <c r="J290" s="8">
        <f ca="1">IF(Amortización[[#This Row],[cierre
saldo]]&gt;0,ÚltimaFila-ROW(),0)</f>
        <v>0</v>
      </c>
    </row>
    <row r="291" spans="2:10" ht="15" customHeight="1" x14ac:dyDescent="0.25">
      <c r="B291" s="7">
        <f>ROWS($B$4:B291)</f>
        <v>288</v>
      </c>
      <c r="C291" s="9" t="str">
        <f ca="1">IF(ValoresIntroducidos,IF(Amortización[[#This Row],[N.º]]&lt;=DuraciónDelPréstamo,IF(ROW()-ROW(Amortización[[#Headers],[pago
fecha]])=1,InicioDelPréstamo,IF(I290&gt;0,EDATE(C290,1),"")),""),"")</f>
        <v/>
      </c>
      <c r="D291" s="6">
        <f ca="1">IF(ROW()-ROW(Amortización[[#Headers],[inicial
saldo]])=1,CantidadPréstamo,IF(Amortización[[#This Row],[pago
fecha]]="",0,INDEX(Amortización[], ROW()-4,8)))</f>
        <v>0</v>
      </c>
      <c r="E291" s="6">
        <f ca="1">IF(ValoresIntroducidos,IF(ROW()-ROW(Amortización[[#Headers],[intereses]])=1,-IPMT(TasaDeIntereses/12,1,DuraciónDelPréstamo-ROWS($C$4:C291)+1,Amortización[[#This Row],[inicial
saldo]]),IFERROR(-IPMT(TasaDeIntereses/12,1,Amortización[[#This Row],[N.º
disponible]],D292),0)),0)</f>
        <v>0</v>
      </c>
      <c r="F291" s="6" t="str">
        <f ca="1">IFERROR(IF(AND(ValoresIntroducidos,Amortización[[#This Row],[pago
fecha]]&lt;&gt;""),-PPMT(TasaDeIntereses/12,1,DuraciónDelPréstamo-ROWS($C$4:C291)+1,Amortización[[#This Row],[inicial
saldo]]),""),0)</f>
        <v/>
      </c>
      <c r="G291" s="6">
        <f ca="1">IF(Amortización[[#This Row],[pago
fecha]]="",0,CantidadDelImpuestoDePropiedad)</f>
        <v>0</v>
      </c>
      <c r="H291" s="6">
        <f ca="1">IF(Amortización[[#This Row],[pago
fecha]]="",0,Amortización[[#This Row],[intereses]]+Amortización[[#This Row],[principal]]+Amortización[[#This Row],[propiedad
impuestos]])</f>
        <v>0</v>
      </c>
      <c r="I291" s="6">
        <f ca="1">IF(Amortización[[#This Row],[pago
fecha]]="",0,Amortización[[#This Row],[inicial
saldo]]-Amortización[[#This Row],[principal]])</f>
        <v>0</v>
      </c>
      <c r="J291" s="8">
        <f ca="1">IF(Amortización[[#This Row],[cierre
saldo]]&gt;0,ÚltimaFila-ROW(),0)</f>
        <v>0</v>
      </c>
    </row>
    <row r="292" spans="2:10" ht="15" customHeight="1" x14ac:dyDescent="0.25">
      <c r="B292" s="7">
        <f>ROWS($B$4:B292)</f>
        <v>289</v>
      </c>
      <c r="C292" s="9" t="str">
        <f ca="1">IF(ValoresIntroducidos,IF(Amortización[[#This Row],[N.º]]&lt;=DuraciónDelPréstamo,IF(ROW()-ROW(Amortización[[#Headers],[pago
fecha]])=1,InicioDelPréstamo,IF(I291&gt;0,EDATE(C291,1),"")),""),"")</f>
        <v/>
      </c>
      <c r="D292" s="6">
        <f ca="1">IF(ROW()-ROW(Amortización[[#Headers],[inicial
saldo]])=1,CantidadPréstamo,IF(Amortización[[#This Row],[pago
fecha]]="",0,INDEX(Amortización[], ROW()-4,8)))</f>
        <v>0</v>
      </c>
      <c r="E292" s="6">
        <f ca="1">IF(ValoresIntroducidos,IF(ROW()-ROW(Amortización[[#Headers],[intereses]])=1,-IPMT(TasaDeIntereses/12,1,DuraciónDelPréstamo-ROWS($C$4:C292)+1,Amortización[[#This Row],[inicial
saldo]]),IFERROR(-IPMT(TasaDeIntereses/12,1,Amortización[[#This Row],[N.º
disponible]],D293),0)),0)</f>
        <v>0</v>
      </c>
      <c r="F292" s="6" t="str">
        <f ca="1">IFERROR(IF(AND(ValoresIntroducidos,Amortización[[#This Row],[pago
fecha]]&lt;&gt;""),-PPMT(TasaDeIntereses/12,1,DuraciónDelPréstamo-ROWS($C$4:C292)+1,Amortización[[#This Row],[inicial
saldo]]),""),0)</f>
        <v/>
      </c>
      <c r="G292" s="6">
        <f ca="1">IF(Amortización[[#This Row],[pago
fecha]]="",0,CantidadDelImpuestoDePropiedad)</f>
        <v>0</v>
      </c>
      <c r="H292" s="6">
        <f ca="1">IF(Amortización[[#This Row],[pago
fecha]]="",0,Amortización[[#This Row],[intereses]]+Amortización[[#This Row],[principal]]+Amortización[[#This Row],[propiedad
impuestos]])</f>
        <v>0</v>
      </c>
      <c r="I292" s="6">
        <f ca="1">IF(Amortización[[#This Row],[pago
fecha]]="",0,Amortización[[#This Row],[inicial
saldo]]-Amortización[[#This Row],[principal]])</f>
        <v>0</v>
      </c>
      <c r="J292" s="8">
        <f ca="1">IF(Amortización[[#This Row],[cierre
saldo]]&gt;0,ÚltimaFila-ROW(),0)</f>
        <v>0</v>
      </c>
    </row>
    <row r="293" spans="2:10" ht="15" customHeight="1" x14ac:dyDescent="0.25">
      <c r="B293" s="7">
        <f>ROWS($B$4:B293)</f>
        <v>290</v>
      </c>
      <c r="C293" s="9" t="str">
        <f ca="1">IF(ValoresIntroducidos,IF(Amortización[[#This Row],[N.º]]&lt;=DuraciónDelPréstamo,IF(ROW()-ROW(Amortización[[#Headers],[pago
fecha]])=1,InicioDelPréstamo,IF(I292&gt;0,EDATE(C292,1),"")),""),"")</f>
        <v/>
      </c>
      <c r="D293" s="6">
        <f ca="1">IF(ROW()-ROW(Amortización[[#Headers],[inicial
saldo]])=1,CantidadPréstamo,IF(Amortización[[#This Row],[pago
fecha]]="",0,INDEX(Amortización[], ROW()-4,8)))</f>
        <v>0</v>
      </c>
      <c r="E293" s="6">
        <f ca="1">IF(ValoresIntroducidos,IF(ROW()-ROW(Amortización[[#Headers],[intereses]])=1,-IPMT(TasaDeIntereses/12,1,DuraciónDelPréstamo-ROWS($C$4:C293)+1,Amortización[[#This Row],[inicial
saldo]]),IFERROR(-IPMT(TasaDeIntereses/12,1,Amortización[[#This Row],[N.º
disponible]],D294),0)),0)</f>
        <v>0</v>
      </c>
      <c r="F293" s="6" t="str">
        <f ca="1">IFERROR(IF(AND(ValoresIntroducidos,Amortización[[#This Row],[pago
fecha]]&lt;&gt;""),-PPMT(TasaDeIntereses/12,1,DuraciónDelPréstamo-ROWS($C$4:C293)+1,Amortización[[#This Row],[inicial
saldo]]),""),0)</f>
        <v/>
      </c>
      <c r="G293" s="6">
        <f ca="1">IF(Amortización[[#This Row],[pago
fecha]]="",0,CantidadDelImpuestoDePropiedad)</f>
        <v>0</v>
      </c>
      <c r="H293" s="6">
        <f ca="1">IF(Amortización[[#This Row],[pago
fecha]]="",0,Amortización[[#This Row],[intereses]]+Amortización[[#This Row],[principal]]+Amortización[[#This Row],[propiedad
impuestos]])</f>
        <v>0</v>
      </c>
      <c r="I293" s="6">
        <f ca="1">IF(Amortización[[#This Row],[pago
fecha]]="",0,Amortización[[#This Row],[inicial
saldo]]-Amortización[[#This Row],[principal]])</f>
        <v>0</v>
      </c>
      <c r="J293" s="8">
        <f ca="1">IF(Amortización[[#This Row],[cierre
saldo]]&gt;0,ÚltimaFila-ROW(),0)</f>
        <v>0</v>
      </c>
    </row>
    <row r="294" spans="2:10" ht="15" customHeight="1" x14ac:dyDescent="0.25">
      <c r="B294" s="7">
        <f>ROWS($B$4:B294)</f>
        <v>291</v>
      </c>
      <c r="C294" s="9" t="str">
        <f ca="1">IF(ValoresIntroducidos,IF(Amortización[[#This Row],[N.º]]&lt;=DuraciónDelPréstamo,IF(ROW()-ROW(Amortización[[#Headers],[pago
fecha]])=1,InicioDelPréstamo,IF(I293&gt;0,EDATE(C293,1),"")),""),"")</f>
        <v/>
      </c>
      <c r="D294" s="6">
        <f ca="1">IF(ROW()-ROW(Amortización[[#Headers],[inicial
saldo]])=1,CantidadPréstamo,IF(Amortización[[#This Row],[pago
fecha]]="",0,INDEX(Amortización[], ROW()-4,8)))</f>
        <v>0</v>
      </c>
      <c r="E294" s="6">
        <f ca="1">IF(ValoresIntroducidos,IF(ROW()-ROW(Amortización[[#Headers],[intereses]])=1,-IPMT(TasaDeIntereses/12,1,DuraciónDelPréstamo-ROWS($C$4:C294)+1,Amortización[[#This Row],[inicial
saldo]]),IFERROR(-IPMT(TasaDeIntereses/12,1,Amortización[[#This Row],[N.º
disponible]],D295),0)),0)</f>
        <v>0</v>
      </c>
      <c r="F294" s="6" t="str">
        <f ca="1">IFERROR(IF(AND(ValoresIntroducidos,Amortización[[#This Row],[pago
fecha]]&lt;&gt;""),-PPMT(TasaDeIntereses/12,1,DuraciónDelPréstamo-ROWS($C$4:C294)+1,Amortización[[#This Row],[inicial
saldo]]),""),0)</f>
        <v/>
      </c>
      <c r="G294" s="6">
        <f ca="1">IF(Amortización[[#This Row],[pago
fecha]]="",0,CantidadDelImpuestoDePropiedad)</f>
        <v>0</v>
      </c>
      <c r="H294" s="6">
        <f ca="1">IF(Amortización[[#This Row],[pago
fecha]]="",0,Amortización[[#This Row],[intereses]]+Amortización[[#This Row],[principal]]+Amortización[[#This Row],[propiedad
impuestos]])</f>
        <v>0</v>
      </c>
      <c r="I294" s="6">
        <f ca="1">IF(Amortización[[#This Row],[pago
fecha]]="",0,Amortización[[#This Row],[inicial
saldo]]-Amortización[[#This Row],[principal]])</f>
        <v>0</v>
      </c>
      <c r="J294" s="8">
        <f ca="1">IF(Amortización[[#This Row],[cierre
saldo]]&gt;0,ÚltimaFila-ROW(),0)</f>
        <v>0</v>
      </c>
    </row>
    <row r="295" spans="2:10" ht="15" customHeight="1" x14ac:dyDescent="0.25">
      <c r="B295" s="7">
        <f>ROWS($B$4:B295)</f>
        <v>292</v>
      </c>
      <c r="C295" s="9" t="str">
        <f ca="1">IF(ValoresIntroducidos,IF(Amortización[[#This Row],[N.º]]&lt;=DuraciónDelPréstamo,IF(ROW()-ROW(Amortización[[#Headers],[pago
fecha]])=1,InicioDelPréstamo,IF(I294&gt;0,EDATE(C294,1),"")),""),"")</f>
        <v/>
      </c>
      <c r="D295" s="6">
        <f ca="1">IF(ROW()-ROW(Amortización[[#Headers],[inicial
saldo]])=1,CantidadPréstamo,IF(Amortización[[#This Row],[pago
fecha]]="",0,INDEX(Amortización[], ROW()-4,8)))</f>
        <v>0</v>
      </c>
      <c r="E295" s="6">
        <f ca="1">IF(ValoresIntroducidos,IF(ROW()-ROW(Amortización[[#Headers],[intereses]])=1,-IPMT(TasaDeIntereses/12,1,DuraciónDelPréstamo-ROWS($C$4:C295)+1,Amortización[[#This Row],[inicial
saldo]]),IFERROR(-IPMT(TasaDeIntereses/12,1,Amortización[[#This Row],[N.º
disponible]],D296),0)),0)</f>
        <v>0</v>
      </c>
      <c r="F295" s="6" t="str">
        <f ca="1">IFERROR(IF(AND(ValoresIntroducidos,Amortización[[#This Row],[pago
fecha]]&lt;&gt;""),-PPMT(TasaDeIntereses/12,1,DuraciónDelPréstamo-ROWS($C$4:C295)+1,Amortización[[#This Row],[inicial
saldo]]),""),0)</f>
        <v/>
      </c>
      <c r="G295" s="6">
        <f ca="1">IF(Amortización[[#This Row],[pago
fecha]]="",0,CantidadDelImpuestoDePropiedad)</f>
        <v>0</v>
      </c>
      <c r="H295" s="6">
        <f ca="1">IF(Amortización[[#This Row],[pago
fecha]]="",0,Amortización[[#This Row],[intereses]]+Amortización[[#This Row],[principal]]+Amortización[[#This Row],[propiedad
impuestos]])</f>
        <v>0</v>
      </c>
      <c r="I295" s="6">
        <f ca="1">IF(Amortización[[#This Row],[pago
fecha]]="",0,Amortización[[#This Row],[inicial
saldo]]-Amortización[[#This Row],[principal]])</f>
        <v>0</v>
      </c>
      <c r="J295" s="8">
        <f ca="1">IF(Amortización[[#This Row],[cierre
saldo]]&gt;0,ÚltimaFila-ROW(),0)</f>
        <v>0</v>
      </c>
    </row>
    <row r="296" spans="2:10" ht="15" customHeight="1" x14ac:dyDescent="0.25">
      <c r="B296" s="7">
        <f>ROWS($B$4:B296)</f>
        <v>293</v>
      </c>
      <c r="C296" s="9" t="str">
        <f ca="1">IF(ValoresIntroducidos,IF(Amortización[[#This Row],[N.º]]&lt;=DuraciónDelPréstamo,IF(ROW()-ROW(Amortización[[#Headers],[pago
fecha]])=1,InicioDelPréstamo,IF(I295&gt;0,EDATE(C295,1),"")),""),"")</f>
        <v/>
      </c>
      <c r="D296" s="6">
        <f ca="1">IF(ROW()-ROW(Amortización[[#Headers],[inicial
saldo]])=1,CantidadPréstamo,IF(Amortización[[#This Row],[pago
fecha]]="",0,INDEX(Amortización[], ROW()-4,8)))</f>
        <v>0</v>
      </c>
      <c r="E296" s="6">
        <f ca="1">IF(ValoresIntroducidos,IF(ROW()-ROW(Amortización[[#Headers],[intereses]])=1,-IPMT(TasaDeIntereses/12,1,DuraciónDelPréstamo-ROWS($C$4:C296)+1,Amortización[[#This Row],[inicial
saldo]]),IFERROR(-IPMT(TasaDeIntereses/12,1,Amortización[[#This Row],[N.º
disponible]],D297),0)),0)</f>
        <v>0</v>
      </c>
      <c r="F296" s="6" t="str">
        <f ca="1">IFERROR(IF(AND(ValoresIntroducidos,Amortización[[#This Row],[pago
fecha]]&lt;&gt;""),-PPMT(TasaDeIntereses/12,1,DuraciónDelPréstamo-ROWS($C$4:C296)+1,Amortización[[#This Row],[inicial
saldo]]),""),0)</f>
        <v/>
      </c>
      <c r="G296" s="6">
        <f ca="1">IF(Amortización[[#This Row],[pago
fecha]]="",0,CantidadDelImpuestoDePropiedad)</f>
        <v>0</v>
      </c>
      <c r="H296" s="6">
        <f ca="1">IF(Amortización[[#This Row],[pago
fecha]]="",0,Amortización[[#This Row],[intereses]]+Amortización[[#This Row],[principal]]+Amortización[[#This Row],[propiedad
impuestos]])</f>
        <v>0</v>
      </c>
      <c r="I296" s="6">
        <f ca="1">IF(Amortización[[#This Row],[pago
fecha]]="",0,Amortización[[#This Row],[inicial
saldo]]-Amortización[[#This Row],[principal]])</f>
        <v>0</v>
      </c>
      <c r="J296" s="8">
        <f ca="1">IF(Amortización[[#This Row],[cierre
saldo]]&gt;0,ÚltimaFila-ROW(),0)</f>
        <v>0</v>
      </c>
    </row>
    <row r="297" spans="2:10" ht="15" customHeight="1" x14ac:dyDescent="0.25">
      <c r="B297" s="7">
        <f>ROWS($B$4:B297)</f>
        <v>294</v>
      </c>
      <c r="C297" s="9" t="str">
        <f ca="1">IF(ValoresIntroducidos,IF(Amortización[[#This Row],[N.º]]&lt;=DuraciónDelPréstamo,IF(ROW()-ROW(Amortización[[#Headers],[pago
fecha]])=1,InicioDelPréstamo,IF(I296&gt;0,EDATE(C296,1),"")),""),"")</f>
        <v/>
      </c>
      <c r="D297" s="6">
        <f ca="1">IF(ROW()-ROW(Amortización[[#Headers],[inicial
saldo]])=1,CantidadPréstamo,IF(Amortización[[#This Row],[pago
fecha]]="",0,INDEX(Amortización[], ROW()-4,8)))</f>
        <v>0</v>
      </c>
      <c r="E297" s="6">
        <f ca="1">IF(ValoresIntroducidos,IF(ROW()-ROW(Amortización[[#Headers],[intereses]])=1,-IPMT(TasaDeIntereses/12,1,DuraciónDelPréstamo-ROWS($C$4:C297)+1,Amortización[[#This Row],[inicial
saldo]]),IFERROR(-IPMT(TasaDeIntereses/12,1,Amortización[[#This Row],[N.º
disponible]],D298),0)),0)</f>
        <v>0</v>
      </c>
      <c r="F297" s="6" t="str">
        <f ca="1">IFERROR(IF(AND(ValoresIntroducidos,Amortización[[#This Row],[pago
fecha]]&lt;&gt;""),-PPMT(TasaDeIntereses/12,1,DuraciónDelPréstamo-ROWS($C$4:C297)+1,Amortización[[#This Row],[inicial
saldo]]),""),0)</f>
        <v/>
      </c>
      <c r="G297" s="6">
        <f ca="1">IF(Amortización[[#This Row],[pago
fecha]]="",0,CantidadDelImpuestoDePropiedad)</f>
        <v>0</v>
      </c>
      <c r="H297" s="6">
        <f ca="1">IF(Amortización[[#This Row],[pago
fecha]]="",0,Amortización[[#This Row],[intereses]]+Amortización[[#This Row],[principal]]+Amortización[[#This Row],[propiedad
impuestos]])</f>
        <v>0</v>
      </c>
      <c r="I297" s="6">
        <f ca="1">IF(Amortización[[#This Row],[pago
fecha]]="",0,Amortización[[#This Row],[inicial
saldo]]-Amortización[[#This Row],[principal]])</f>
        <v>0</v>
      </c>
      <c r="J297" s="8">
        <f ca="1">IF(Amortización[[#This Row],[cierre
saldo]]&gt;0,ÚltimaFila-ROW(),0)</f>
        <v>0</v>
      </c>
    </row>
    <row r="298" spans="2:10" ht="15" customHeight="1" x14ac:dyDescent="0.25">
      <c r="B298" s="7">
        <f>ROWS($B$4:B298)</f>
        <v>295</v>
      </c>
      <c r="C298" s="9" t="str">
        <f ca="1">IF(ValoresIntroducidos,IF(Amortización[[#This Row],[N.º]]&lt;=DuraciónDelPréstamo,IF(ROW()-ROW(Amortización[[#Headers],[pago
fecha]])=1,InicioDelPréstamo,IF(I297&gt;0,EDATE(C297,1),"")),""),"")</f>
        <v/>
      </c>
      <c r="D298" s="6">
        <f ca="1">IF(ROW()-ROW(Amortización[[#Headers],[inicial
saldo]])=1,CantidadPréstamo,IF(Amortización[[#This Row],[pago
fecha]]="",0,INDEX(Amortización[], ROW()-4,8)))</f>
        <v>0</v>
      </c>
      <c r="E298" s="6">
        <f ca="1">IF(ValoresIntroducidos,IF(ROW()-ROW(Amortización[[#Headers],[intereses]])=1,-IPMT(TasaDeIntereses/12,1,DuraciónDelPréstamo-ROWS($C$4:C298)+1,Amortización[[#This Row],[inicial
saldo]]),IFERROR(-IPMT(TasaDeIntereses/12,1,Amortización[[#This Row],[N.º
disponible]],D299),0)),0)</f>
        <v>0</v>
      </c>
      <c r="F298" s="6" t="str">
        <f ca="1">IFERROR(IF(AND(ValoresIntroducidos,Amortización[[#This Row],[pago
fecha]]&lt;&gt;""),-PPMT(TasaDeIntereses/12,1,DuraciónDelPréstamo-ROWS($C$4:C298)+1,Amortización[[#This Row],[inicial
saldo]]),""),0)</f>
        <v/>
      </c>
      <c r="G298" s="6">
        <f ca="1">IF(Amortización[[#This Row],[pago
fecha]]="",0,CantidadDelImpuestoDePropiedad)</f>
        <v>0</v>
      </c>
      <c r="H298" s="6">
        <f ca="1">IF(Amortización[[#This Row],[pago
fecha]]="",0,Amortización[[#This Row],[intereses]]+Amortización[[#This Row],[principal]]+Amortización[[#This Row],[propiedad
impuestos]])</f>
        <v>0</v>
      </c>
      <c r="I298" s="6">
        <f ca="1">IF(Amortización[[#This Row],[pago
fecha]]="",0,Amortización[[#This Row],[inicial
saldo]]-Amortización[[#This Row],[principal]])</f>
        <v>0</v>
      </c>
      <c r="J298" s="8">
        <f ca="1">IF(Amortización[[#This Row],[cierre
saldo]]&gt;0,ÚltimaFila-ROW(),0)</f>
        <v>0</v>
      </c>
    </row>
    <row r="299" spans="2:10" ht="15" customHeight="1" x14ac:dyDescent="0.25">
      <c r="B299" s="7">
        <f>ROWS($B$4:B299)</f>
        <v>296</v>
      </c>
      <c r="C299" s="9" t="str">
        <f ca="1">IF(ValoresIntroducidos,IF(Amortización[[#This Row],[N.º]]&lt;=DuraciónDelPréstamo,IF(ROW()-ROW(Amortización[[#Headers],[pago
fecha]])=1,InicioDelPréstamo,IF(I298&gt;0,EDATE(C298,1),"")),""),"")</f>
        <v/>
      </c>
      <c r="D299" s="6">
        <f ca="1">IF(ROW()-ROW(Amortización[[#Headers],[inicial
saldo]])=1,CantidadPréstamo,IF(Amortización[[#This Row],[pago
fecha]]="",0,INDEX(Amortización[], ROW()-4,8)))</f>
        <v>0</v>
      </c>
      <c r="E299" s="6">
        <f ca="1">IF(ValoresIntroducidos,IF(ROW()-ROW(Amortización[[#Headers],[intereses]])=1,-IPMT(TasaDeIntereses/12,1,DuraciónDelPréstamo-ROWS($C$4:C299)+1,Amortización[[#This Row],[inicial
saldo]]),IFERROR(-IPMT(TasaDeIntereses/12,1,Amortización[[#This Row],[N.º
disponible]],D300),0)),0)</f>
        <v>0</v>
      </c>
      <c r="F299" s="6" t="str">
        <f ca="1">IFERROR(IF(AND(ValoresIntroducidos,Amortización[[#This Row],[pago
fecha]]&lt;&gt;""),-PPMT(TasaDeIntereses/12,1,DuraciónDelPréstamo-ROWS($C$4:C299)+1,Amortización[[#This Row],[inicial
saldo]]),""),0)</f>
        <v/>
      </c>
      <c r="G299" s="6">
        <f ca="1">IF(Amortización[[#This Row],[pago
fecha]]="",0,CantidadDelImpuestoDePropiedad)</f>
        <v>0</v>
      </c>
      <c r="H299" s="6">
        <f ca="1">IF(Amortización[[#This Row],[pago
fecha]]="",0,Amortización[[#This Row],[intereses]]+Amortización[[#This Row],[principal]]+Amortización[[#This Row],[propiedad
impuestos]])</f>
        <v>0</v>
      </c>
      <c r="I299" s="6">
        <f ca="1">IF(Amortización[[#This Row],[pago
fecha]]="",0,Amortización[[#This Row],[inicial
saldo]]-Amortización[[#This Row],[principal]])</f>
        <v>0</v>
      </c>
      <c r="J299" s="8">
        <f ca="1">IF(Amortización[[#This Row],[cierre
saldo]]&gt;0,ÚltimaFila-ROW(),0)</f>
        <v>0</v>
      </c>
    </row>
    <row r="300" spans="2:10" ht="15" customHeight="1" x14ac:dyDescent="0.25">
      <c r="B300" s="7">
        <f>ROWS($B$4:B300)</f>
        <v>297</v>
      </c>
      <c r="C300" s="9" t="str">
        <f ca="1">IF(ValoresIntroducidos,IF(Amortización[[#This Row],[N.º]]&lt;=DuraciónDelPréstamo,IF(ROW()-ROW(Amortización[[#Headers],[pago
fecha]])=1,InicioDelPréstamo,IF(I299&gt;0,EDATE(C299,1),"")),""),"")</f>
        <v/>
      </c>
      <c r="D300" s="6">
        <f ca="1">IF(ROW()-ROW(Amortización[[#Headers],[inicial
saldo]])=1,CantidadPréstamo,IF(Amortización[[#This Row],[pago
fecha]]="",0,INDEX(Amortización[], ROW()-4,8)))</f>
        <v>0</v>
      </c>
      <c r="E300" s="6">
        <f ca="1">IF(ValoresIntroducidos,IF(ROW()-ROW(Amortización[[#Headers],[intereses]])=1,-IPMT(TasaDeIntereses/12,1,DuraciónDelPréstamo-ROWS($C$4:C300)+1,Amortización[[#This Row],[inicial
saldo]]),IFERROR(-IPMT(TasaDeIntereses/12,1,Amortización[[#This Row],[N.º
disponible]],D301),0)),0)</f>
        <v>0</v>
      </c>
      <c r="F300" s="6" t="str">
        <f ca="1">IFERROR(IF(AND(ValoresIntroducidos,Amortización[[#This Row],[pago
fecha]]&lt;&gt;""),-PPMT(TasaDeIntereses/12,1,DuraciónDelPréstamo-ROWS($C$4:C300)+1,Amortización[[#This Row],[inicial
saldo]]),""),0)</f>
        <v/>
      </c>
      <c r="G300" s="6">
        <f ca="1">IF(Amortización[[#This Row],[pago
fecha]]="",0,CantidadDelImpuestoDePropiedad)</f>
        <v>0</v>
      </c>
      <c r="H300" s="6">
        <f ca="1">IF(Amortización[[#This Row],[pago
fecha]]="",0,Amortización[[#This Row],[intereses]]+Amortización[[#This Row],[principal]]+Amortización[[#This Row],[propiedad
impuestos]])</f>
        <v>0</v>
      </c>
      <c r="I300" s="6">
        <f ca="1">IF(Amortización[[#This Row],[pago
fecha]]="",0,Amortización[[#This Row],[inicial
saldo]]-Amortización[[#This Row],[principal]])</f>
        <v>0</v>
      </c>
      <c r="J300" s="8">
        <f ca="1">IF(Amortización[[#This Row],[cierre
saldo]]&gt;0,ÚltimaFila-ROW(),0)</f>
        <v>0</v>
      </c>
    </row>
    <row r="301" spans="2:10" ht="15" customHeight="1" x14ac:dyDescent="0.25">
      <c r="B301" s="7">
        <f>ROWS($B$4:B301)</f>
        <v>298</v>
      </c>
      <c r="C301" s="9" t="str">
        <f ca="1">IF(ValoresIntroducidos,IF(Amortización[[#This Row],[N.º]]&lt;=DuraciónDelPréstamo,IF(ROW()-ROW(Amortización[[#Headers],[pago
fecha]])=1,InicioDelPréstamo,IF(I300&gt;0,EDATE(C300,1),"")),""),"")</f>
        <v/>
      </c>
      <c r="D301" s="6">
        <f ca="1">IF(ROW()-ROW(Amortización[[#Headers],[inicial
saldo]])=1,CantidadPréstamo,IF(Amortización[[#This Row],[pago
fecha]]="",0,INDEX(Amortización[], ROW()-4,8)))</f>
        <v>0</v>
      </c>
      <c r="E301" s="6">
        <f ca="1">IF(ValoresIntroducidos,IF(ROW()-ROW(Amortización[[#Headers],[intereses]])=1,-IPMT(TasaDeIntereses/12,1,DuraciónDelPréstamo-ROWS($C$4:C301)+1,Amortización[[#This Row],[inicial
saldo]]),IFERROR(-IPMT(TasaDeIntereses/12,1,Amortización[[#This Row],[N.º
disponible]],D302),0)),0)</f>
        <v>0</v>
      </c>
      <c r="F301" s="6" t="str">
        <f ca="1">IFERROR(IF(AND(ValoresIntroducidos,Amortización[[#This Row],[pago
fecha]]&lt;&gt;""),-PPMT(TasaDeIntereses/12,1,DuraciónDelPréstamo-ROWS($C$4:C301)+1,Amortización[[#This Row],[inicial
saldo]]),""),0)</f>
        <v/>
      </c>
      <c r="G301" s="6">
        <f ca="1">IF(Amortización[[#This Row],[pago
fecha]]="",0,CantidadDelImpuestoDePropiedad)</f>
        <v>0</v>
      </c>
      <c r="H301" s="6">
        <f ca="1">IF(Amortización[[#This Row],[pago
fecha]]="",0,Amortización[[#This Row],[intereses]]+Amortización[[#This Row],[principal]]+Amortización[[#This Row],[propiedad
impuestos]])</f>
        <v>0</v>
      </c>
      <c r="I301" s="6">
        <f ca="1">IF(Amortización[[#This Row],[pago
fecha]]="",0,Amortización[[#This Row],[inicial
saldo]]-Amortización[[#This Row],[principal]])</f>
        <v>0</v>
      </c>
      <c r="J301" s="8">
        <f ca="1">IF(Amortización[[#This Row],[cierre
saldo]]&gt;0,ÚltimaFila-ROW(),0)</f>
        <v>0</v>
      </c>
    </row>
    <row r="302" spans="2:10" ht="15" customHeight="1" x14ac:dyDescent="0.25">
      <c r="B302" s="7">
        <f>ROWS($B$4:B302)</f>
        <v>299</v>
      </c>
      <c r="C302" s="9" t="str">
        <f ca="1">IF(ValoresIntroducidos,IF(Amortización[[#This Row],[N.º]]&lt;=DuraciónDelPréstamo,IF(ROW()-ROW(Amortización[[#Headers],[pago
fecha]])=1,InicioDelPréstamo,IF(I301&gt;0,EDATE(C301,1),"")),""),"")</f>
        <v/>
      </c>
      <c r="D302" s="6">
        <f ca="1">IF(ROW()-ROW(Amortización[[#Headers],[inicial
saldo]])=1,CantidadPréstamo,IF(Amortización[[#This Row],[pago
fecha]]="",0,INDEX(Amortización[], ROW()-4,8)))</f>
        <v>0</v>
      </c>
      <c r="E302" s="6">
        <f ca="1">IF(ValoresIntroducidos,IF(ROW()-ROW(Amortización[[#Headers],[intereses]])=1,-IPMT(TasaDeIntereses/12,1,DuraciónDelPréstamo-ROWS($C$4:C302)+1,Amortización[[#This Row],[inicial
saldo]]),IFERROR(-IPMT(TasaDeIntereses/12,1,Amortización[[#This Row],[N.º
disponible]],D303),0)),0)</f>
        <v>0</v>
      </c>
      <c r="F302" s="6" t="str">
        <f ca="1">IFERROR(IF(AND(ValoresIntroducidos,Amortización[[#This Row],[pago
fecha]]&lt;&gt;""),-PPMT(TasaDeIntereses/12,1,DuraciónDelPréstamo-ROWS($C$4:C302)+1,Amortización[[#This Row],[inicial
saldo]]),""),0)</f>
        <v/>
      </c>
      <c r="G302" s="6">
        <f ca="1">IF(Amortización[[#This Row],[pago
fecha]]="",0,CantidadDelImpuestoDePropiedad)</f>
        <v>0</v>
      </c>
      <c r="H302" s="6">
        <f ca="1">IF(Amortización[[#This Row],[pago
fecha]]="",0,Amortización[[#This Row],[intereses]]+Amortización[[#This Row],[principal]]+Amortización[[#This Row],[propiedad
impuestos]])</f>
        <v>0</v>
      </c>
      <c r="I302" s="6">
        <f ca="1">IF(Amortización[[#This Row],[pago
fecha]]="",0,Amortización[[#This Row],[inicial
saldo]]-Amortización[[#This Row],[principal]])</f>
        <v>0</v>
      </c>
      <c r="J302" s="8">
        <f ca="1">IF(Amortización[[#This Row],[cierre
saldo]]&gt;0,ÚltimaFila-ROW(),0)</f>
        <v>0</v>
      </c>
    </row>
    <row r="303" spans="2:10" ht="15" customHeight="1" x14ac:dyDescent="0.25">
      <c r="B303" s="7">
        <f>ROWS($B$4:B303)</f>
        <v>300</v>
      </c>
      <c r="C303" s="9" t="str">
        <f ca="1">IF(ValoresIntroducidos,IF(Amortización[[#This Row],[N.º]]&lt;=DuraciónDelPréstamo,IF(ROW()-ROW(Amortización[[#Headers],[pago
fecha]])=1,InicioDelPréstamo,IF(I302&gt;0,EDATE(C302,1),"")),""),"")</f>
        <v/>
      </c>
      <c r="D303" s="6">
        <f ca="1">IF(ROW()-ROW(Amortización[[#Headers],[inicial
saldo]])=1,CantidadPréstamo,IF(Amortización[[#This Row],[pago
fecha]]="",0,INDEX(Amortización[], ROW()-4,8)))</f>
        <v>0</v>
      </c>
      <c r="E303" s="6">
        <f ca="1">IF(ValoresIntroducidos,IF(ROW()-ROW(Amortización[[#Headers],[intereses]])=1,-IPMT(TasaDeIntereses/12,1,DuraciónDelPréstamo-ROWS($C$4:C303)+1,Amortización[[#This Row],[inicial
saldo]]),IFERROR(-IPMT(TasaDeIntereses/12,1,Amortización[[#This Row],[N.º
disponible]],D304),0)),0)</f>
        <v>0</v>
      </c>
      <c r="F303" s="6" t="str">
        <f ca="1">IFERROR(IF(AND(ValoresIntroducidos,Amortización[[#This Row],[pago
fecha]]&lt;&gt;""),-PPMT(TasaDeIntereses/12,1,DuraciónDelPréstamo-ROWS($C$4:C303)+1,Amortización[[#This Row],[inicial
saldo]]),""),0)</f>
        <v/>
      </c>
      <c r="G303" s="6">
        <f ca="1">IF(Amortización[[#This Row],[pago
fecha]]="",0,CantidadDelImpuestoDePropiedad)</f>
        <v>0</v>
      </c>
      <c r="H303" s="6">
        <f ca="1">IF(Amortización[[#This Row],[pago
fecha]]="",0,Amortización[[#This Row],[intereses]]+Amortización[[#This Row],[principal]]+Amortización[[#This Row],[propiedad
impuestos]])</f>
        <v>0</v>
      </c>
      <c r="I303" s="6">
        <f ca="1">IF(Amortización[[#This Row],[pago
fecha]]="",0,Amortización[[#This Row],[inicial
saldo]]-Amortización[[#This Row],[principal]])</f>
        <v>0</v>
      </c>
      <c r="J303" s="8">
        <f ca="1">IF(Amortización[[#This Row],[cierre
saldo]]&gt;0,ÚltimaFila-ROW(),0)</f>
        <v>0</v>
      </c>
    </row>
    <row r="304" spans="2:10" ht="15" customHeight="1" x14ac:dyDescent="0.25">
      <c r="B304" s="7">
        <f>ROWS($B$4:B304)</f>
        <v>301</v>
      </c>
      <c r="C304" s="9" t="str">
        <f ca="1">IF(ValoresIntroducidos,IF(Amortización[[#This Row],[N.º]]&lt;=DuraciónDelPréstamo,IF(ROW()-ROW(Amortización[[#Headers],[pago
fecha]])=1,InicioDelPréstamo,IF(I303&gt;0,EDATE(C303,1),"")),""),"")</f>
        <v/>
      </c>
      <c r="D304" s="6">
        <f ca="1">IF(ROW()-ROW(Amortización[[#Headers],[inicial
saldo]])=1,CantidadPréstamo,IF(Amortización[[#This Row],[pago
fecha]]="",0,INDEX(Amortización[], ROW()-4,8)))</f>
        <v>0</v>
      </c>
      <c r="E304" s="6">
        <f ca="1">IF(ValoresIntroducidos,IF(ROW()-ROW(Amortización[[#Headers],[intereses]])=1,-IPMT(TasaDeIntereses/12,1,DuraciónDelPréstamo-ROWS($C$4:C304)+1,Amortización[[#This Row],[inicial
saldo]]),IFERROR(-IPMT(TasaDeIntereses/12,1,Amortización[[#This Row],[N.º
disponible]],D305),0)),0)</f>
        <v>0</v>
      </c>
      <c r="F304" s="6" t="str">
        <f ca="1">IFERROR(IF(AND(ValoresIntroducidos,Amortización[[#This Row],[pago
fecha]]&lt;&gt;""),-PPMT(TasaDeIntereses/12,1,DuraciónDelPréstamo-ROWS($C$4:C304)+1,Amortización[[#This Row],[inicial
saldo]]),""),0)</f>
        <v/>
      </c>
      <c r="G304" s="6">
        <f ca="1">IF(Amortización[[#This Row],[pago
fecha]]="",0,CantidadDelImpuestoDePropiedad)</f>
        <v>0</v>
      </c>
      <c r="H304" s="6">
        <f ca="1">IF(Amortización[[#This Row],[pago
fecha]]="",0,Amortización[[#This Row],[intereses]]+Amortización[[#This Row],[principal]]+Amortización[[#This Row],[propiedad
impuestos]])</f>
        <v>0</v>
      </c>
      <c r="I304" s="6">
        <f ca="1">IF(Amortización[[#This Row],[pago
fecha]]="",0,Amortización[[#This Row],[inicial
saldo]]-Amortización[[#This Row],[principal]])</f>
        <v>0</v>
      </c>
      <c r="J304" s="8">
        <f ca="1">IF(Amortización[[#This Row],[cierre
saldo]]&gt;0,ÚltimaFila-ROW(),0)</f>
        <v>0</v>
      </c>
    </row>
    <row r="305" spans="2:10" ht="15" customHeight="1" x14ac:dyDescent="0.25">
      <c r="B305" s="7">
        <f>ROWS($B$4:B305)</f>
        <v>302</v>
      </c>
      <c r="C305" s="9" t="str">
        <f ca="1">IF(ValoresIntroducidos,IF(Amortización[[#This Row],[N.º]]&lt;=DuraciónDelPréstamo,IF(ROW()-ROW(Amortización[[#Headers],[pago
fecha]])=1,InicioDelPréstamo,IF(I304&gt;0,EDATE(C304,1),"")),""),"")</f>
        <v/>
      </c>
      <c r="D305" s="6">
        <f ca="1">IF(ROW()-ROW(Amortización[[#Headers],[inicial
saldo]])=1,CantidadPréstamo,IF(Amortización[[#This Row],[pago
fecha]]="",0,INDEX(Amortización[], ROW()-4,8)))</f>
        <v>0</v>
      </c>
      <c r="E305" s="6">
        <f ca="1">IF(ValoresIntroducidos,IF(ROW()-ROW(Amortización[[#Headers],[intereses]])=1,-IPMT(TasaDeIntereses/12,1,DuraciónDelPréstamo-ROWS($C$4:C305)+1,Amortización[[#This Row],[inicial
saldo]]),IFERROR(-IPMT(TasaDeIntereses/12,1,Amortización[[#This Row],[N.º
disponible]],D306),0)),0)</f>
        <v>0</v>
      </c>
      <c r="F305" s="6" t="str">
        <f ca="1">IFERROR(IF(AND(ValoresIntroducidos,Amortización[[#This Row],[pago
fecha]]&lt;&gt;""),-PPMT(TasaDeIntereses/12,1,DuraciónDelPréstamo-ROWS($C$4:C305)+1,Amortización[[#This Row],[inicial
saldo]]),""),0)</f>
        <v/>
      </c>
      <c r="G305" s="6">
        <f ca="1">IF(Amortización[[#This Row],[pago
fecha]]="",0,CantidadDelImpuestoDePropiedad)</f>
        <v>0</v>
      </c>
      <c r="H305" s="6">
        <f ca="1">IF(Amortización[[#This Row],[pago
fecha]]="",0,Amortización[[#This Row],[intereses]]+Amortización[[#This Row],[principal]]+Amortización[[#This Row],[propiedad
impuestos]])</f>
        <v>0</v>
      </c>
      <c r="I305" s="6">
        <f ca="1">IF(Amortización[[#This Row],[pago
fecha]]="",0,Amortización[[#This Row],[inicial
saldo]]-Amortización[[#This Row],[principal]])</f>
        <v>0</v>
      </c>
      <c r="J305" s="8">
        <f ca="1">IF(Amortización[[#This Row],[cierre
saldo]]&gt;0,ÚltimaFila-ROW(),0)</f>
        <v>0</v>
      </c>
    </row>
    <row r="306" spans="2:10" ht="15" customHeight="1" x14ac:dyDescent="0.25">
      <c r="B306" s="7">
        <f>ROWS($B$4:B306)</f>
        <v>303</v>
      </c>
      <c r="C306" s="9" t="str">
        <f ca="1">IF(ValoresIntroducidos,IF(Amortización[[#This Row],[N.º]]&lt;=DuraciónDelPréstamo,IF(ROW()-ROW(Amortización[[#Headers],[pago
fecha]])=1,InicioDelPréstamo,IF(I305&gt;0,EDATE(C305,1),"")),""),"")</f>
        <v/>
      </c>
      <c r="D306" s="6">
        <f ca="1">IF(ROW()-ROW(Amortización[[#Headers],[inicial
saldo]])=1,CantidadPréstamo,IF(Amortización[[#This Row],[pago
fecha]]="",0,INDEX(Amortización[], ROW()-4,8)))</f>
        <v>0</v>
      </c>
      <c r="E306" s="6">
        <f ca="1">IF(ValoresIntroducidos,IF(ROW()-ROW(Amortización[[#Headers],[intereses]])=1,-IPMT(TasaDeIntereses/12,1,DuraciónDelPréstamo-ROWS($C$4:C306)+1,Amortización[[#This Row],[inicial
saldo]]),IFERROR(-IPMT(TasaDeIntereses/12,1,Amortización[[#This Row],[N.º
disponible]],D307),0)),0)</f>
        <v>0</v>
      </c>
      <c r="F306" s="6" t="str">
        <f ca="1">IFERROR(IF(AND(ValoresIntroducidos,Amortización[[#This Row],[pago
fecha]]&lt;&gt;""),-PPMT(TasaDeIntereses/12,1,DuraciónDelPréstamo-ROWS($C$4:C306)+1,Amortización[[#This Row],[inicial
saldo]]),""),0)</f>
        <v/>
      </c>
      <c r="G306" s="6">
        <f ca="1">IF(Amortización[[#This Row],[pago
fecha]]="",0,CantidadDelImpuestoDePropiedad)</f>
        <v>0</v>
      </c>
      <c r="H306" s="6">
        <f ca="1">IF(Amortización[[#This Row],[pago
fecha]]="",0,Amortización[[#This Row],[intereses]]+Amortización[[#This Row],[principal]]+Amortización[[#This Row],[propiedad
impuestos]])</f>
        <v>0</v>
      </c>
      <c r="I306" s="6">
        <f ca="1">IF(Amortización[[#This Row],[pago
fecha]]="",0,Amortización[[#This Row],[inicial
saldo]]-Amortización[[#This Row],[principal]])</f>
        <v>0</v>
      </c>
      <c r="J306" s="8">
        <f ca="1">IF(Amortización[[#This Row],[cierre
saldo]]&gt;0,ÚltimaFila-ROW(),0)</f>
        <v>0</v>
      </c>
    </row>
    <row r="307" spans="2:10" ht="15" customHeight="1" x14ac:dyDescent="0.25">
      <c r="B307" s="7">
        <f>ROWS($B$4:B307)</f>
        <v>304</v>
      </c>
      <c r="C307" s="9" t="str">
        <f ca="1">IF(ValoresIntroducidos,IF(Amortización[[#This Row],[N.º]]&lt;=DuraciónDelPréstamo,IF(ROW()-ROW(Amortización[[#Headers],[pago
fecha]])=1,InicioDelPréstamo,IF(I306&gt;0,EDATE(C306,1),"")),""),"")</f>
        <v/>
      </c>
      <c r="D307" s="6">
        <f ca="1">IF(ROW()-ROW(Amortización[[#Headers],[inicial
saldo]])=1,CantidadPréstamo,IF(Amortización[[#This Row],[pago
fecha]]="",0,INDEX(Amortización[], ROW()-4,8)))</f>
        <v>0</v>
      </c>
      <c r="E307" s="6">
        <f ca="1">IF(ValoresIntroducidos,IF(ROW()-ROW(Amortización[[#Headers],[intereses]])=1,-IPMT(TasaDeIntereses/12,1,DuraciónDelPréstamo-ROWS($C$4:C307)+1,Amortización[[#This Row],[inicial
saldo]]),IFERROR(-IPMT(TasaDeIntereses/12,1,Amortización[[#This Row],[N.º
disponible]],D308),0)),0)</f>
        <v>0</v>
      </c>
      <c r="F307" s="6" t="str">
        <f ca="1">IFERROR(IF(AND(ValoresIntroducidos,Amortización[[#This Row],[pago
fecha]]&lt;&gt;""),-PPMT(TasaDeIntereses/12,1,DuraciónDelPréstamo-ROWS($C$4:C307)+1,Amortización[[#This Row],[inicial
saldo]]),""),0)</f>
        <v/>
      </c>
      <c r="G307" s="6">
        <f ca="1">IF(Amortización[[#This Row],[pago
fecha]]="",0,CantidadDelImpuestoDePropiedad)</f>
        <v>0</v>
      </c>
      <c r="H307" s="6">
        <f ca="1">IF(Amortización[[#This Row],[pago
fecha]]="",0,Amortización[[#This Row],[intereses]]+Amortización[[#This Row],[principal]]+Amortización[[#This Row],[propiedad
impuestos]])</f>
        <v>0</v>
      </c>
      <c r="I307" s="6">
        <f ca="1">IF(Amortización[[#This Row],[pago
fecha]]="",0,Amortización[[#This Row],[inicial
saldo]]-Amortización[[#This Row],[principal]])</f>
        <v>0</v>
      </c>
      <c r="J307" s="8">
        <f ca="1">IF(Amortización[[#This Row],[cierre
saldo]]&gt;0,ÚltimaFila-ROW(),0)</f>
        <v>0</v>
      </c>
    </row>
    <row r="308" spans="2:10" ht="15" customHeight="1" x14ac:dyDescent="0.25">
      <c r="B308" s="7">
        <f>ROWS($B$4:B308)</f>
        <v>305</v>
      </c>
      <c r="C308" s="9" t="str">
        <f ca="1">IF(ValoresIntroducidos,IF(Amortización[[#This Row],[N.º]]&lt;=DuraciónDelPréstamo,IF(ROW()-ROW(Amortización[[#Headers],[pago
fecha]])=1,InicioDelPréstamo,IF(I307&gt;0,EDATE(C307,1),"")),""),"")</f>
        <v/>
      </c>
      <c r="D308" s="6">
        <f ca="1">IF(ROW()-ROW(Amortización[[#Headers],[inicial
saldo]])=1,CantidadPréstamo,IF(Amortización[[#This Row],[pago
fecha]]="",0,INDEX(Amortización[], ROW()-4,8)))</f>
        <v>0</v>
      </c>
      <c r="E308" s="6">
        <f ca="1">IF(ValoresIntroducidos,IF(ROW()-ROW(Amortización[[#Headers],[intereses]])=1,-IPMT(TasaDeIntereses/12,1,DuraciónDelPréstamo-ROWS($C$4:C308)+1,Amortización[[#This Row],[inicial
saldo]]),IFERROR(-IPMT(TasaDeIntereses/12,1,Amortización[[#This Row],[N.º
disponible]],D309),0)),0)</f>
        <v>0</v>
      </c>
      <c r="F308" s="6" t="str">
        <f ca="1">IFERROR(IF(AND(ValoresIntroducidos,Amortización[[#This Row],[pago
fecha]]&lt;&gt;""),-PPMT(TasaDeIntereses/12,1,DuraciónDelPréstamo-ROWS($C$4:C308)+1,Amortización[[#This Row],[inicial
saldo]]),""),0)</f>
        <v/>
      </c>
      <c r="G308" s="6">
        <f ca="1">IF(Amortización[[#This Row],[pago
fecha]]="",0,CantidadDelImpuestoDePropiedad)</f>
        <v>0</v>
      </c>
      <c r="H308" s="6">
        <f ca="1">IF(Amortización[[#This Row],[pago
fecha]]="",0,Amortización[[#This Row],[intereses]]+Amortización[[#This Row],[principal]]+Amortización[[#This Row],[propiedad
impuestos]])</f>
        <v>0</v>
      </c>
      <c r="I308" s="6">
        <f ca="1">IF(Amortización[[#This Row],[pago
fecha]]="",0,Amortización[[#This Row],[inicial
saldo]]-Amortización[[#This Row],[principal]])</f>
        <v>0</v>
      </c>
      <c r="J308" s="8">
        <f ca="1">IF(Amortización[[#This Row],[cierre
saldo]]&gt;0,ÚltimaFila-ROW(),0)</f>
        <v>0</v>
      </c>
    </row>
    <row r="309" spans="2:10" ht="15" customHeight="1" x14ac:dyDescent="0.25">
      <c r="B309" s="7">
        <f>ROWS($B$4:B309)</f>
        <v>306</v>
      </c>
      <c r="C309" s="9" t="str">
        <f ca="1">IF(ValoresIntroducidos,IF(Amortización[[#This Row],[N.º]]&lt;=DuraciónDelPréstamo,IF(ROW()-ROW(Amortización[[#Headers],[pago
fecha]])=1,InicioDelPréstamo,IF(I308&gt;0,EDATE(C308,1),"")),""),"")</f>
        <v/>
      </c>
      <c r="D309" s="6">
        <f ca="1">IF(ROW()-ROW(Amortización[[#Headers],[inicial
saldo]])=1,CantidadPréstamo,IF(Amortización[[#This Row],[pago
fecha]]="",0,INDEX(Amortización[], ROW()-4,8)))</f>
        <v>0</v>
      </c>
      <c r="E309" s="6">
        <f ca="1">IF(ValoresIntroducidos,IF(ROW()-ROW(Amortización[[#Headers],[intereses]])=1,-IPMT(TasaDeIntereses/12,1,DuraciónDelPréstamo-ROWS($C$4:C309)+1,Amortización[[#This Row],[inicial
saldo]]),IFERROR(-IPMT(TasaDeIntereses/12,1,Amortización[[#This Row],[N.º
disponible]],D310),0)),0)</f>
        <v>0</v>
      </c>
      <c r="F309" s="6" t="str">
        <f ca="1">IFERROR(IF(AND(ValoresIntroducidos,Amortización[[#This Row],[pago
fecha]]&lt;&gt;""),-PPMT(TasaDeIntereses/12,1,DuraciónDelPréstamo-ROWS($C$4:C309)+1,Amortización[[#This Row],[inicial
saldo]]),""),0)</f>
        <v/>
      </c>
      <c r="G309" s="6">
        <f ca="1">IF(Amortización[[#This Row],[pago
fecha]]="",0,CantidadDelImpuestoDePropiedad)</f>
        <v>0</v>
      </c>
      <c r="H309" s="6">
        <f ca="1">IF(Amortización[[#This Row],[pago
fecha]]="",0,Amortización[[#This Row],[intereses]]+Amortización[[#This Row],[principal]]+Amortización[[#This Row],[propiedad
impuestos]])</f>
        <v>0</v>
      </c>
      <c r="I309" s="6">
        <f ca="1">IF(Amortización[[#This Row],[pago
fecha]]="",0,Amortización[[#This Row],[inicial
saldo]]-Amortización[[#This Row],[principal]])</f>
        <v>0</v>
      </c>
      <c r="J309" s="8">
        <f ca="1">IF(Amortización[[#This Row],[cierre
saldo]]&gt;0,ÚltimaFila-ROW(),0)</f>
        <v>0</v>
      </c>
    </row>
    <row r="310" spans="2:10" ht="15" customHeight="1" x14ac:dyDescent="0.25">
      <c r="B310" s="7">
        <f>ROWS($B$4:B310)</f>
        <v>307</v>
      </c>
      <c r="C310" s="9" t="str">
        <f ca="1">IF(ValoresIntroducidos,IF(Amortización[[#This Row],[N.º]]&lt;=DuraciónDelPréstamo,IF(ROW()-ROW(Amortización[[#Headers],[pago
fecha]])=1,InicioDelPréstamo,IF(I309&gt;0,EDATE(C309,1),"")),""),"")</f>
        <v/>
      </c>
      <c r="D310" s="6">
        <f ca="1">IF(ROW()-ROW(Amortización[[#Headers],[inicial
saldo]])=1,CantidadPréstamo,IF(Amortización[[#This Row],[pago
fecha]]="",0,INDEX(Amortización[], ROW()-4,8)))</f>
        <v>0</v>
      </c>
      <c r="E310" s="6">
        <f ca="1">IF(ValoresIntroducidos,IF(ROW()-ROW(Amortización[[#Headers],[intereses]])=1,-IPMT(TasaDeIntereses/12,1,DuraciónDelPréstamo-ROWS($C$4:C310)+1,Amortización[[#This Row],[inicial
saldo]]),IFERROR(-IPMT(TasaDeIntereses/12,1,Amortización[[#This Row],[N.º
disponible]],D311),0)),0)</f>
        <v>0</v>
      </c>
      <c r="F310" s="6" t="str">
        <f ca="1">IFERROR(IF(AND(ValoresIntroducidos,Amortización[[#This Row],[pago
fecha]]&lt;&gt;""),-PPMT(TasaDeIntereses/12,1,DuraciónDelPréstamo-ROWS($C$4:C310)+1,Amortización[[#This Row],[inicial
saldo]]),""),0)</f>
        <v/>
      </c>
      <c r="G310" s="6">
        <f ca="1">IF(Amortización[[#This Row],[pago
fecha]]="",0,CantidadDelImpuestoDePropiedad)</f>
        <v>0</v>
      </c>
      <c r="H310" s="6">
        <f ca="1">IF(Amortización[[#This Row],[pago
fecha]]="",0,Amortización[[#This Row],[intereses]]+Amortización[[#This Row],[principal]]+Amortización[[#This Row],[propiedad
impuestos]])</f>
        <v>0</v>
      </c>
      <c r="I310" s="6">
        <f ca="1">IF(Amortización[[#This Row],[pago
fecha]]="",0,Amortización[[#This Row],[inicial
saldo]]-Amortización[[#This Row],[principal]])</f>
        <v>0</v>
      </c>
      <c r="J310" s="8">
        <f ca="1">IF(Amortización[[#This Row],[cierre
saldo]]&gt;0,ÚltimaFila-ROW(),0)</f>
        <v>0</v>
      </c>
    </row>
    <row r="311" spans="2:10" ht="15" customHeight="1" x14ac:dyDescent="0.25">
      <c r="B311" s="7">
        <f>ROWS($B$4:B311)</f>
        <v>308</v>
      </c>
      <c r="C311" s="9" t="str">
        <f ca="1">IF(ValoresIntroducidos,IF(Amortización[[#This Row],[N.º]]&lt;=DuraciónDelPréstamo,IF(ROW()-ROW(Amortización[[#Headers],[pago
fecha]])=1,InicioDelPréstamo,IF(I310&gt;0,EDATE(C310,1),"")),""),"")</f>
        <v/>
      </c>
      <c r="D311" s="6">
        <f ca="1">IF(ROW()-ROW(Amortización[[#Headers],[inicial
saldo]])=1,CantidadPréstamo,IF(Amortización[[#This Row],[pago
fecha]]="",0,INDEX(Amortización[], ROW()-4,8)))</f>
        <v>0</v>
      </c>
      <c r="E311" s="6">
        <f ca="1">IF(ValoresIntroducidos,IF(ROW()-ROW(Amortización[[#Headers],[intereses]])=1,-IPMT(TasaDeIntereses/12,1,DuraciónDelPréstamo-ROWS($C$4:C311)+1,Amortización[[#This Row],[inicial
saldo]]),IFERROR(-IPMT(TasaDeIntereses/12,1,Amortización[[#This Row],[N.º
disponible]],D312),0)),0)</f>
        <v>0</v>
      </c>
      <c r="F311" s="6" t="str">
        <f ca="1">IFERROR(IF(AND(ValoresIntroducidos,Amortización[[#This Row],[pago
fecha]]&lt;&gt;""),-PPMT(TasaDeIntereses/12,1,DuraciónDelPréstamo-ROWS($C$4:C311)+1,Amortización[[#This Row],[inicial
saldo]]),""),0)</f>
        <v/>
      </c>
      <c r="G311" s="6">
        <f ca="1">IF(Amortización[[#This Row],[pago
fecha]]="",0,CantidadDelImpuestoDePropiedad)</f>
        <v>0</v>
      </c>
      <c r="H311" s="6">
        <f ca="1">IF(Amortización[[#This Row],[pago
fecha]]="",0,Amortización[[#This Row],[intereses]]+Amortización[[#This Row],[principal]]+Amortización[[#This Row],[propiedad
impuestos]])</f>
        <v>0</v>
      </c>
      <c r="I311" s="6">
        <f ca="1">IF(Amortización[[#This Row],[pago
fecha]]="",0,Amortización[[#This Row],[inicial
saldo]]-Amortización[[#This Row],[principal]])</f>
        <v>0</v>
      </c>
      <c r="J311" s="8">
        <f ca="1">IF(Amortización[[#This Row],[cierre
saldo]]&gt;0,ÚltimaFila-ROW(),0)</f>
        <v>0</v>
      </c>
    </row>
    <row r="312" spans="2:10" ht="15" customHeight="1" x14ac:dyDescent="0.25">
      <c r="B312" s="7">
        <f>ROWS($B$4:B312)</f>
        <v>309</v>
      </c>
      <c r="C312" s="9" t="str">
        <f ca="1">IF(ValoresIntroducidos,IF(Amortización[[#This Row],[N.º]]&lt;=DuraciónDelPréstamo,IF(ROW()-ROW(Amortización[[#Headers],[pago
fecha]])=1,InicioDelPréstamo,IF(I311&gt;0,EDATE(C311,1),"")),""),"")</f>
        <v/>
      </c>
      <c r="D312" s="6">
        <f ca="1">IF(ROW()-ROW(Amortización[[#Headers],[inicial
saldo]])=1,CantidadPréstamo,IF(Amortización[[#This Row],[pago
fecha]]="",0,INDEX(Amortización[], ROW()-4,8)))</f>
        <v>0</v>
      </c>
      <c r="E312" s="6">
        <f ca="1">IF(ValoresIntroducidos,IF(ROW()-ROW(Amortización[[#Headers],[intereses]])=1,-IPMT(TasaDeIntereses/12,1,DuraciónDelPréstamo-ROWS($C$4:C312)+1,Amortización[[#This Row],[inicial
saldo]]),IFERROR(-IPMT(TasaDeIntereses/12,1,Amortización[[#This Row],[N.º
disponible]],D313),0)),0)</f>
        <v>0</v>
      </c>
      <c r="F312" s="6" t="str">
        <f ca="1">IFERROR(IF(AND(ValoresIntroducidos,Amortización[[#This Row],[pago
fecha]]&lt;&gt;""),-PPMT(TasaDeIntereses/12,1,DuraciónDelPréstamo-ROWS($C$4:C312)+1,Amortización[[#This Row],[inicial
saldo]]),""),0)</f>
        <v/>
      </c>
      <c r="G312" s="6">
        <f ca="1">IF(Amortización[[#This Row],[pago
fecha]]="",0,CantidadDelImpuestoDePropiedad)</f>
        <v>0</v>
      </c>
      <c r="H312" s="6">
        <f ca="1">IF(Amortización[[#This Row],[pago
fecha]]="",0,Amortización[[#This Row],[intereses]]+Amortización[[#This Row],[principal]]+Amortización[[#This Row],[propiedad
impuestos]])</f>
        <v>0</v>
      </c>
      <c r="I312" s="6">
        <f ca="1">IF(Amortización[[#This Row],[pago
fecha]]="",0,Amortización[[#This Row],[inicial
saldo]]-Amortización[[#This Row],[principal]])</f>
        <v>0</v>
      </c>
      <c r="J312" s="8">
        <f ca="1">IF(Amortización[[#This Row],[cierre
saldo]]&gt;0,ÚltimaFila-ROW(),0)</f>
        <v>0</v>
      </c>
    </row>
    <row r="313" spans="2:10" ht="15" customHeight="1" x14ac:dyDescent="0.25">
      <c r="B313" s="7">
        <f>ROWS($B$4:B313)</f>
        <v>310</v>
      </c>
      <c r="C313" s="9" t="str">
        <f ca="1">IF(ValoresIntroducidos,IF(Amortización[[#This Row],[N.º]]&lt;=DuraciónDelPréstamo,IF(ROW()-ROW(Amortización[[#Headers],[pago
fecha]])=1,InicioDelPréstamo,IF(I312&gt;0,EDATE(C312,1),"")),""),"")</f>
        <v/>
      </c>
      <c r="D313" s="6">
        <f ca="1">IF(ROW()-ROW(Amortización[[#Headers],[inicial
saldo]])=1,CantidadPréstamo,IF(Amortización[[#This Row],[pago
fecha]]="",0,INDEX(Amortización[], ROW()-4,8)))</f>
        <v>0</v>
      </c>
      <c r="E313" s="6">
        <f ca="1">IF(ValoresIntroducidos,IF(ROW()-ROW(Amortización[[#Headers],[intereses]])=1,-IPMT(TasaDeIntereses/12,1,DuraciónDelPréstamo-ROWS($C$4:C313)+1,Amortización[[#This Row],[inicial
saldo]]),IFERROR(-IPMT(TasaDeIntereses/12,1,Amortización[[#This Row],[N.º
disponible]],D314),0)),0)</f>
        <v>0</v>
      </c>
      <c r="F313" s="6" t="str">
        <f ca="1">IFERROR(IF(AND(ValoresIntroducidos,Amortización[[#This Row],[pago
fecha]]&lt;&gt;""),-PPMT(TasaDeIntereses/12,1,DuraciónDelPréstamo-ROWS($C$4:C313)+1,Amortización[[#This Row],[inicial
saldo]]),""),0)</f>
        <v/>
      </c>
      <c r="G313" s="6">
        <f ca="1">IF(Amortización[[#This Row],[pago
fecha]]="",0,CantidadDelImpuestoDePropiedad)</f>
        <v>0</v>
      </c>
      <c r="H313" s="6">
        <f ca="1">IF(Amortización[[#This Row],[pago
fecha]]="",0,Amortización[[#This Row],[intereses]]+Amortización[[#This Row],[principal]]+Amortización[[#This Row],[propiedad
impuestos]])</f>
        <v>0</v>
      </c>
      <c r="I313" s="6">
        <f ca="1">IF(Amortización[[#This Row],[pago
fecha]]="",0,Amortización[[#This Row],[inicial
saldo]]-Amortización[[#This Row],[principal]])</f>
        <v>0</v>
      </c>
      <c r="J313" s="8">
        <f ca="1">IF(Amortización[[#This Row],[cierre
saldo]]&gt;0,ÚltimaFila-ROW(),0)</f>
        <v>0</v>
      </c>
    </row>
    <row r="314" spans="2:10" ht="15" customHeight="1" x14ac:dyDescent="0.25">
      <c r="B314" s="7">
        <f>ROWS($B$4:B314)</f>
        <v>311</v>
      </c>
      <c r="C314" s="9" t="str">
        <f ca="1">IF(ValoresIntroducidos,IF(Amortización[[#This Row],[N.º]]&lt;=DuraciónDelPréstamo,IF(ROW()-ROW(Amortización[[#Headers],[pago
fecha]])=1,InicioDelPréstamo,IF(I313&gt;0,EDATE(C313,1),"")),""),"")</f>
        <v/>
      </c>
      <c r="D314" s="6">
        <f ca="1">IF(ROW()-ROW(Amortización[[#Headers],[inicial
saldo]])=1,CantidadPréstamo,IF(Amortización[[#This Row],[pago
fecha]]="",0,INDEX(Amortización[], ROW()-4,8)))</f>
        <v>0</v>
      </c>
      <c r="E314" s="6">
        <f ca="1">IF(ValoresIntroducidos,IF(ROW()-ROW(Amortización[[#Headers],[intereses]])=1,-IPMT(TasaDeIntereses/12,1,DuraciónDelPréstamo-ROWS($C$4:C314)+1,Amortización[[#This Row],[inicial
saldo]]),IFERROR(-IPMT(TasaDeIntereses/12,1,Amortización[[#This Row],[N.º
disponible]],D315),0)),0)</f>
        <v>0</v>
      </c>
      <c r="F314" s="6" t="str">
        <f ca="1">IFERROR(IF(AND(ValoresIntroducidos,Amortización[[#This Row],[pago
fecha]]&lt;&gt;""),-PPMT(TasaDeIntereses/12,1,DuraciónDelPréstamo-ROWS($C$4:C314)+1,Amortización[[#This Row],[inicial
saldo]]),""),0)</f>
        <v/>
      </c>
      <c r="G314" s="6">
        <f ca="1">IF(Amortización[[#This Row],[pago
fecha]]="",0,CantidadDelImpuestoDePropiedad)</f>
        <v>0</v>
      </c>
      <c r="H314" s="6">
        <f ca="1">IF(Amortización[[#This Row],[pago
fecha]]="",0,Amortización[[#This Row],[intereses]]+Amortización[[#This Row],[principal]]+Amortización[[#This Row],[propiedad
impuestos]])</f>
        <v>0</v>
      </c>
      <c r="I314" s="6">
        <f ca="1">IF(Amortización[[#This Row],[pago
fecha]]="",0,Amortización[[#This Row],[inicial
saldo]]-Amortización[[#This Row],[principal]])</f>
        <v>0</v>
      </c>
      <c r="J314" s="8">
        <f ca="1">IF(Amortización[[#This Row],[cierre
saldo]]&gt;0,ÚltimaFila-ROW(),0)</f>
        <v>0</v>
      </c>
    </row>
    <row r="315" spans="2:10" ht="15" customHeight="1" x14ac:dyDescent="0.25">
      <c r="B315" s="7">
        <f>ROWS($B$4:B315)</f>
        <v>312</v>
      </c>
      <c r="C315" s="9" t="str">
        <f ca="1">IF(ValoresIntroducidos,IF(Amortización[[#This Row],[N.º]]&lt;=DuraciónDelPréstamo,IF(ROW()-ROW(Amortización[[#Headers],[pago
fecha]])=1,InicioDelPréstamo,IF(I314&gt;0,EDATE(C314,1),"")),""),"")</f>
        <v/>
      </c>
      <c r="D315" s="6">
        <f ca="1">IF(ROW()-ROW(Amortización[[#Headers],[inicial
saldo]])=1,CantidadPréstamo,IF(Amortización[[#This Row],[pago
fecha]]="",0,INDEX(Amortización[], ROW()-4,8)))</f>
        <v>0</v>
      </c>
      <c r="E315" s="6">
        <f ca="1">IF(ValoresIntroducidos,IF(ROW()-ROW(Amortización[[#Headers],[intereses]])=1,-IPMT(TasaDeIntereses/12,1,DuraciónDelPréstamo-ROWS($C$4:C315)+1,Amortización[[#This Row],[inicial
saldo]]),IFERROR(-IPMT(TasaDeIntereses/12,1,Amortización[[#This Row],[N.º
disponible]],D316),0)),0)</f>
        <v>0</v>
      </c>
      <c r="F315" s="6" t="str">
        <f ca="1">IFERROR(IF(AND(ValoresIntroducidos,Amortización[[#This Row],[pago
fecha]]&lt;&gt;""),-PPMT(TasaDeIntereses/12,1,DuraciónDelPréstamo-ROWS($C$4:C315)+1,Amortización[[#This Row],[inicial
saldo]]),""),0)</f>
        <v/>
      </c>
      <c r="G315" s="6">
        <f ca="1">IF(Amortización[[#This Row],[pago
fecha]]="",0,CantidadDelImpuestoDePropiedad)</f>
        <v>0</v>
      </c>
      <c r="H315" s="6">
        <f ca="1">IF(Amortización[[#This Row],[pago
fecha]]="",0,Amortización[[#This Row],[intereses]]+Amortización[[#This Row],[principal]]+Amortización[[#This Row],[propiedad
impuestos]])</f>
        <v>0</v>
      </c>
      <c r="I315" s="6">
        <f ca="1">IF(Amortización[[#This Row],[pago
fecha]]="",0,Amortización[[#This Row],[inicial
saldo]]-Amortización[[#This Row],[principal]])</f>
        <v>0</v>
      </c>
      <c r="J315" s="8">
        <f ca="1">IF(Amortización[[#This Row],[cierre
saldo]]&gt;0,ÚltimaFila-ROW(),0)</f>
        <v>0</v>
      </c>
    </row>
    <row r="316" spans="2:10" ht="15" customHeight="1" x14ac:dyDescent="0.25">
      <c r="B316" s="7">
        <f>ROWS($B$4:B316)</f>
        <v>313</v>
      </c>
      <c r="C316" s="9" t="str">
        <f ca="1">IF(ValoresIntroducidos,IF(Amortización[[#This Row],[N.º]]&lt;=DuraciónDelPréstamo,IF(ROW()-ROW(Amortización[[#Headers],[pago
fecha]])=1,InicioDelPréstamo,IF(I315&gt;0,EDATE(C315,1),"")),""),"")</f>
        <v/>
      </c>
      <c r="D316" s="6">
        <f ca="1">IF(ROW()-ROW(Amortización[[#Headers],[inicial
saldo]])=1,CantidadPréstamo,IF(Amortización[[#This Row],[pago
fecha]]="",0,INDEX(Amortización[], ROW()-4,8)))</f>
        <v>0</v>
      </c>
      <c r="E316" s="6">
        <f ca="1">IF(ValoresIntroducidos,IF(ROW()-ROW(Amortización[[#Headers],[intereses]])=1,-IPMT(TasaDeIntereses/12,1,DuraciónDelPréstamo-ROWS($C$4:C316)+1,Amortización[[#This Row],[inicial
saldo]]),IFERROR(-IPMT(TasaDeIntereses/12,1,Amortización[[#This Row],[N.º
disponible]],D317),0)),0)</f>
        <v>0</v>
      </c>
      <c r="F316" s="6" t="str">
        <f ca="1">IFERROR(IF(AND(ValoresIntroducidos,Amortización[[#This Row],[pago
fecha]]&lt;&gt;""),-PPMT(TasaDeIntereses/12,1,DuraciónDelPréstamo-ROWS($C$4:C316)+1,Amortización[[#This Row],[inicial
saldo]]),""),0)</f>
        <v/>
      </c>
      <c r="G316" s="6">
        <f ca="1">IF(Amortización[[#This Row],[pago
fecha]]="",0,CantidadDelImpuestoDePropiedad)</f>
        <v>0</v>
      </c>
      <c r="H316" s="6">
        <f ca="1">IF(Amortización[[#This Row],[pago
fecha]]="",0,Amortización[[#This Row],[intereses]]+Amortización[[#This Row],[principal]]+Amortización[[#This Row],[propiedad
impuestos]])</f>
        <v>0</v>
      </c>
      <c r="I316" s="6">
        <f ca="1">IF(Amortización[[#This Row],[pago
fecha]]="",0,Amortización[[#This Row],[inicial
saldo]]-Amortización[[#This Row],[principal]])</f>
        <v>0</v>
      </c>
      <c r="J316" s="8">
        <f ca="1">IF(Amortización[[#This Row],[cierre
saldo]]&gt;0,ÚltimaFila-ROW(),0)</f>
        <v>0</v>
      </c>
    </row>
    <row r="317" spans="2:10" ht="15" customHeight="1" x14ac:dyDescent="0.25">
      <c r="B317" s="7">
        <f>ROWS($B$4:B317)</f>
        <v>314</v>
      </c>
      <c r="C317" s="9" t="str">
        <f ca="1">IF(ValoresIntroducidos,IF(Amortización[[#This Row],[N.º]]&lt;=DuraciónDelPréstamo,IF(ROW()-ROW(Amortización[[#Headers],[pago
fecha]])=1,InicioDelPréstamo,IF(I316&gt;0,EDATE(C316,1),"")),""),"")</f>
        <v/>
      </c>
      <c r="D317" s="6">
        <f ca="1">IF(ROW()-ROW(Amortización[[#Headers],[inicial
saldo]])=1,CantidadPréstamo,IF(Amortización[[#This Row],[pago
fecha]]="",0,INDEX(Amortización[], ROW()-4,8)))</f>
        <v>0</v>
      </c>
      <c r="E317" s="6">
        <f ca="1">IF(ValoresIntroducidos,IF(ROW()-ROW(Amortización[[#Headers],[intereses]])=1,-IPMT(TasaDeIntereses/12,1,DuraciónDelPréstamo-ROWS($C$4:C317)+1,Amortización[[#This Row],[inicial
saldo]]),IFERROR(-IPMT(TasaDeIntereses/12,1,Amortización[[#This Row],[N.º
disponible]],D318),0)),0)</f>
        <v>0</v>
      </c>
      <c r="F317" s="6" t="str">
        <f ca="1">IFERROR(IF(AND(ValoresIntroducidos,Amortización[[#This Row],[pago
fecha]]&lt;&gt;""),-PPMT(TasaDeIntereses/12,1,DuraciónDelPréstamo-ROWS($C$4:C317)+1,Amortización[[#This Row],[inicial
saldo]]),""),0)</f>
        <v/>
      </c>
      <c r="G317" s="6">
        <f ca="1">IF(Amortización[[#This Row],[pago
fecha]]="",0,CantidadDelImpuestoDePropiedad)</f>
        <v>0</v>
      </c>
      <c r="H317" s="6">
        <f ca="1">IF(Amortización[[#This Row],[pago
fecha]]="",0,Amortización[[#This Row],[intereses]]+Amortización[[#This Row],[principal]]+Amortización[[#This Row],[propiedad
impuestos]])</f>
        <v>0</v>
      </c>
      <c r="I317" s="6">
        <f ca="1">IF(Amortización[[#This Row],[pago
fecha]]="",0,Amortización[[#This Row],[inicial
saldo]]-Amortización[[#This Row],[principal]])</f>
        <v>0</v>
      </c>
      <c r="J317" s="8">
        <f ca="1">IF(Amortización[[#This Row],[cierre
saldo]]&gt;0,ÚltimaFila-ROW(),0)</f>
        <v>0</v>
      </c>
    </row>
    <row r="318" spans="2:10" ht="15" customHeight="1" x14ac:dyDescent="0.25">
      <c r="B318" s="7">
        <f>ROWS($B$4:B318)</f>
        <v>315</v>
      </c>
      <c r="C318" s="9" t="str">
        <f ca="1">IF(ValoresIntroducidos,IF(Amortización[[#This Row],[N.º]]&lt;=DuraciónDelPréstamo,IF(ROW()-ROW(Amortización[[#Headers],[pago
fecha]])=1,InicioDelPréstamo,IF(I317&gt;0,EDATE(C317,1),"")),""),"")</f>
        <v/>
      </c>
      <c r="D318" s="6">
        <f ca="1">IF(ROW()-ROW(Amortización[[#Headers],[inicial
saldo]])=1,CantidadPréstamo,IF(Amortización[[#This Row],[pago
fecha]]="",0,INDEX(Amortización[], ROW()-4,8)))</f>
        <v>0</v>
      </c>
      <c r="E318" s="6">
        <f ca="1">IF(ValoresIntroducidos,IF(ROW()-ROW(Amortización[[#Headers],[intereses]])=1,-IPMT(TasaDeIntereses/12,1,DuraciónDelPréstamo-ROWS($C$4:C318)+1,Amortización[[#This Row],[inicial
saldo]]),IFERROR(-IPMT(TasaDeIntereses/12,1,Amortización[[#This Row],[N.º
disponible]],D319),0)),0)</f>
        <v>0</v>
      </c>
      <c r="F318" s="6" t="str">
        <f ca="1">IFERROR(IF(AND(ValoresIntroducidos,Amortización[[#This Row],[pago
fecha]]&lt;&gt;""),-PPMT(TasaDeIntereses/12,1,DuraciónDelPréstamo-ROWS($C$4:C318)+1,Amortización[[#This Row],[inicial
saldo]]),""),0)</f>
        <v/>
      </c>
      <c r="G318" s="6">
        <f ca="1">IF(Amortización[[#This Row],[pago
fecha]]="",0,CantidadDelImpuestoDePropiedad)</f>
        <v>0</v>
      </c>
      <c r="H318" s="6">
        <f ca="1">IF(Amortización[[#This Row],[pago
fecha]]="",0,Amortización[[#This Row],[intereses]]+Amortización[[#This Row],[principal]]+Amortización[[#This Row],[propiedad
impuestos]])</f>
        <v>0</v>
      </c>
      <c r="I318" s="6">
        <f ca="1">IF(Amortización[[#This Row],[pago
fecha]]="",0,Amortización[[#This Row],[inicial
saldo]]-Amortización[[#This Row],[principal]])</f>
        <v>0</v>
      </c>
      <c r="J318" s="8">
        <f ca="1">IF(Amortización[[#This Row],[cierre
saldo]]&gt;0,ÚltimaFila-ROW(),0)</f>
        <v>0</v>
      </c>
    </row>
    <row r="319" spans="2:10" ht="15" customHeight="1" x14ac:dyDescent="0.25">
      <c r="B319" s="7">
        <f>ROWS($B$4:B319)</f>
        <v>316</v>
      </c>
      <c r="C319" s="9" t="str">
        <f ca="1">IF(ValoresIntroducidos,IF(Amortización[[#This Row],[N.º]]&lt;=DuraciónDelPréstamo,IF(ROW()-ROW(Amortización[[#Headers],[pago
fecha]])=1,InicioDelPréstamo,IF(I318&gt;0,EDATE(C318,1),"")),""),"")</f>
        <v/>
      </c>
      <c r="D319" s="6">
        <f ca="1">IF(ROW()-ROW(Amortización[[#Headers],[inicial
saldo]])=1,CantidadPréstamo,IF(Amortización[[#This Row],[pago
fecha]]="",0,INDEX(Amortización[], ROW()-4,8)))</f>
        <v>0</v>
      </c>
      <c r="E319" s="6">
        <f ca="1">IF(ValoresIntroducidos,IF(ROW()-ROW(Amortización[[#Headers],[intereses]])=1,-IPMT(TasaDeIntereses/12,1,DuraciónDelPréstamo-ROWS($C$4:C319)+1,Amortización[[#This Row],[inicial
saldo]]),IFERROR(-IPMT(TasaDeIntereses/12,1,Amortización[[#This Row],[N.º
disponible]],D320),0)),0)</f>
        <v>0</v>
      </c>
      <c r="F319" s="6" t="str">
        <f ca="1">IFERROR(IF(AND(ValoresIntroducidos,Amortización[[#This Row],[pago
fecha]]&lt;&gt;""),-PPMT(TasaDeIntereses/12,1,DuraciónDelPréstamo-ROWS($C$4:C319)+1,Amortización[[#This Row],[inicial
saldo]]),""),0)</f>
        <v/>
      </c>
      <c r="G319" s="6">
        <f ca="1">IF(Amortización[[#This Row],[pago
fecha]]="",0,CantidadDelImpuestoDePropiedad)</f>
        <v>0</v>
      </c>
      <c r="H319" s="6">
        <f ca="1">IF(Amortización[[#This Row],[pago
fecha]]="",0,Amortización[[#This Row],[intereses]]+Amortización[[#This Row],[principal]]+Amortización[[#This Row],[propiedad
impuestos]])</f>
        <v>0</v>
      </c>
      <c r="I319" s="6">
        <f ca="1">IF(Amortización[[#This Row],[pago
fecha]]="",0,Amortización[[#This Row],[inicial
saldo]]-Amortización[[#This Row],[principal]])</f>
        <v>0</v>
      </c>
      <c r="J319" s="8">
        <f ca="1">IF(Amortización[[#This Row],[cierre
saldo]]&gt;0,ÚltimaFila-ROW(),0)</f>
        <v>0</v>
      </c>
    </row>
    <row r="320" spans="2:10" ht="15" customHeight="1" x14ac:dyDescent="0.25">
      <c r="B320" s="7">
        <f>ROWS($B$4:B320)</f>
        <v>317</v>
      </c>
      <c r="C320" s="9" t="str">
        <f ca="1">IF(ValoresIntroducidos,IF(Amortización[[#This Row],[N.º]]&lt;=DuraciónDelPréstamo,IF(ROW()-ROW(Amortización[[#Headers],[pago
fecha]])=1,InicioDelPréstamo,IF(I319&gt;0,EDATE(C319,1),"")),""),"")</f>
        <v/>
      </c>
      <c r="D320" s="6">
        <f ca="1">IF(ROW()-ROW(Amortización[[#Headers],[inicial
saldo]])=1,CantidadPréstamo,IF(Amortización[[#This Row],[pago
fecha]]="",0,INDEX(Amortización[], ROW()-4,8)))</f>
        <v>0</v>
      </c>
      <c r="E320" s="6">
        <f ca="1">IF(ValoresIntroducidos,IF(ROW()-ROW(Amortización[[#Headers],[intereses]])=1,-IPMT(TasaDeIntereses/12,1,DuraciónDelPréstamo-ROWS($C$4:C320)+1,Amortización[[#This Row],[inicial
saldo]]),IFERROR(-IPMT(TasaDeIntereses/12,1,Amortización[[#This Row],[N.º
disponible]],D321),0)),0)</f>
        <v>0</v>
      </c>
      <c r="F320" s="6" t="str">
        <f ca="1">IFERROR(IF(AND(ValoresIntroducidos,Amortización[[#This Row],[pago
fecha]]&lt;&gt;""),-PPMT(TasaDeIntereses/12,1,DuraciónDelPréstamo-ROWS($C$4:C320)+1,Amortización[[#This Row],[inicial
saldo]]),""),0)</f>
        <v/>
      </c>
      <c r="G320" s="6">
        <f ca="1">IF(Amortización[[#This Row],[pago
fecha]]="",0,CantidadDelImpuestoDePropiedad)</f>
        <v>0</v>
      </c>
      <c r="H320" s="6">
        <f ca="1">IF(Amortización[[#This Row],[pago
fecha]]="",0,Amortización[[#This Row],[intereses]]+Amortización[[#This Row],[principal]]+Amortización[[#This Row],[propiedad
impuestos]])</f>
        <v>0</v>
      </c>
      <c r="I320" s="6">
        <f ca="1">IF(Amortización[[#This Row],[pago
fecha]]="",0,Amortización[[#This Row],[inicial
saldo]]-Amortización[[#This Row],[principal]])</f>
        <v>0</v>
      </c>
      <c r="J320" s="8">
        <f ca="1">IF(Amortización[[#This Row],[cierre
saldo]]&gt;0,ÚltimaFila-ROW(),0)</f>
        <v>0</v>
      </c>
    </row>
    <row r="321" spans="2:10" ht="15" customHeight="1" x14ac:dyDescent="0.25">
      <c r="B321" s="7">
        <f>ROWS($B$4:B321)</f>
        <v>318</v>
      </c>
      <c r="C321" s="9" t="str">
        <f ca="1">IF(ValoresIntroducidos,IF(Amortización[[#This Row],[N.º]]&lt;=DuraciónDelPréstamo,IF(ROW()-ROW(Amortización[[#Headers],[pago
fecha]])=1,InicioDelPréstamo,IF(I320&gt;0,EDATE(C320,1),"")),""),"")</f>
        <v/>
      </c>
      <c r="D321" s="6">
        <f ca="1">IF(ROW()-ROW(Amortización[[#Headers],[inicial
saldo]])=1,CantidadPréstamo,IF(Amortización[[#This Row],[pago
fecha]]="",0,INDEX(Amortización[], ROW()-4,8)))</f>
        <v>0</v>
      </c>
      <c r="E321" s="6">
        <f ca="1">IF(ValoresIntroducidos,IF(ROW()-ROW(Amortización[[#Headers],[intereses]])=1,-IPMT(TasaDeIntereses/12,1,DuraciónDelPréstamo-ROWS($C$4:C321)+1,Amortización[[#This Row],[inicial
saldo]]),IFERROR(-IPMT(TasaDeIntereses/12,1,Amortización[[#This Row],[N.º
disponible]],D322),0)),0)</f>
        <v>0</v>
      </c>
      <c r="F321" s="6" t="str">
        <f ca="1">IFERROR(IF(AND(ValoresIntroducidos,Amortización[[#This Row],[pago
fecha]]&lt;&gt;""),-PPMT(TasaDeIntereses/12,1,DuraciónDelPréstamo-ROWS($C$4:C321)+1,Amortización[[#This Row],[inicial
saldo]]),""),0)</f>
        <v/>
      </c>
      <c r="G321" s="6">
        <f ca="1">IF(Amortización[[#This Row],[pago
fecha]]="",0,CantidadDelImpuestoDePropiedad)</f>
        <v>0</v>
      </c>
      <c r="H321" s="6">
        <f ca="1">IF(Amortización[[#This Row],[pago
fecha]]="",0,Amortización[[#This Row],[intereses]]+Amortización[[#This Row],[principal]]+Amortización[[#This Row],[propiedad
impuestos]])</f>
        <v>0</v>
      </c>
      <c r="I321" s="6">
        <f ca="1">IF(Amortización[[#This Row],[pago
fecha]]="",0,Amortización[[#This Row],[inicial
saldo]]-Amortización[[#This Row],[principal]])</f>
        <v>0</v>
      </c>
      <c r="J321" s="8">
        <f ca="1">IF(Amortización[[#This Row],[cierre
saldo]]&gt;0,ÚltimaFila-ROW(),0)</f>
        <v>0</v>
      </c>
    </row>
    <row r="322" spans="2:10" ht="15" customHeight="1" x14ac:dyDescent="0.25">
      <c r="B322" s="7">
        <f>ROWS($B$4:B322)</f>
        <v>319</v>
      </c>
      <c r="C322" s="9" t="str">
        <f ca="1">IF(ValoresIntroducidos,IF(Amortización[[#This Row],[N.º]]&lt;=DuraciónDelPréstamo,IF(ROW()-ROW(Amortización[[#Headers],[pago
fecha]])=1,InicioDelPréstamo,IF(I321&gt;0,EDATE(C321,1),"")),""),"")</f>
        <v/>
      </c>
      <c r="D322" s="6">
        <f ca="1">IF(ROW()-ROW(Amortización[[#Headers],[inicial
saldo]])=1,CantidadPréstamo,IF(Amortización[[#This Row],[pago
fecha]]="",0,INDEX(Amortización[], ROW()-4,8)))</f>
        <v>0</v>
      </c>
      <c r="E322" s="6">
        <f ca="1">IF(ValoresIntroducidos,IF(ROW()-ROW(Amortización[[#Headers],[intereses]])=1,-IPMT(TasaDeIntereses/12,1,DuraciónDelPréstamo-ROWS($C$4:C322)+1,Amortización[[#This Row],[inicial
saldo]]),IFERROR(-IPMT(TasaDeIntereses/12,1,Amortización[[#This Row],[N.º
disponible]],D323),0)),0)</f>
        <v>0</v>
      </c>
      <c r="F322" s="6" t="str">
        <f ca="1">IFERROR(IF(AND(ValoresIntroducidos,Amortización[[#This Row],[pago
fecha]]&lt;&gt;""),-PPMT(TasaDeIntereses/12,1,DuraciónDelPréstamo-ROWS($C$4:C322)+1,Amortización[[#This Row],[inicial
saldo]]),""),0)</f>
        <v/>
      </c>
      <c r="G322" s="6">
        <f ca="1">IF(Amortización[[#This Row],[pago
fecha]]="",0,CantidadDelImpuestoDePropiedad)</f>
        <v>0</v>
      </c>
      <c r="H322" s="6">
        <f ca="1">IF(Amortización[[#This Row],[pago
fecha]]="",0,Amortización[[#This Row],[intereses]]+Amortización[[#This Row],[principal]]+Amortización[[#This Row],[propiedad
impuestos]])</f>
        <v>0</v>
      </c>
      <c r="I322" s="6">
        <f ca="1">IF(Amortización[[#This Row],[pago
fecha]]="",0,Amortización[[#This Row],[inicial
saldo]]-Amortización[[#This Row],[principal]])</f>
        <v>0</v>
      </c>
      <c r="J322" s="8">
        <f ca="1">IF(Amortización[[#This Row],[cierre
saldo]]&gt;0,ÚltimaFila-ROW(),0)</f>
        <v>0</v>
      </c>
    </row>
    <row r="323" spans="2:10" ht="15" customHeight="1" x14ac:dyDescent="0.25">
      <c r="B323" s="7">
        <f>ROWS($B$4:B323)</f>
        <v>320</v>
      </c>
      <c r="C323" s="9" t="str">
        <f ca="1">IF(ValoresIntroducidos,IF(Amortización[[#This Row],[N.º]]&lt;=DuraciónDelPréstamo,IF(ROW()-ROW(Amortización[[#Headers],[pago
fecha]])=1,InicioDelPréstamo,IF(I322&gt;0,EDATE(C322,1),"")),""),"")</f>
        <v/>
      </c>
      <c r="D323" s="6">
        <f ca="1">IF(ROW()-ROW(Amortización[[#Headers],[inicial
saldo]])=1,CantidadPréstamo,IF(Amortización[[#This Row],[pago
fecha]]="",0,INDEX(Amortización[], ROW()-4,8)))</f>
        <v>0</v>
      </c>
      <c r="E323" s="6">
        <f ca="1">IF(ValoresIntroducidos,IF(ROW()-ROW(Amortización[[#Headers],[intereses]])=1,-IPMT(TasaDeIntereses/12,1,DuraciónDelPréstamo-ROWS($C$4:C323)+1,Amortización[[#This Row],[inicial
saldo]]),IFERROR(-IPMT(TasaDeIntereses/12,1,Amortización[[#This Row],[N.º
disponible]],D324),0)),0)</f>
        <v>0</v>
      </c>
      <c r="F323" s="6" t="str">
        <f ca="1">IFERROR(IF(AND(ValoresIntroducidos,Amortización[[#This Row],[pago
fecha]]&lt;&gt;""),-PPMT(TasaDeIntereses/12,1,DuraciónDelPréstamo-ROWS($C$4:C323)+1,Amortización[[#This Row],[inicial
saldo]]),""),0)</f>
        <v/>
      </c>
      <c r="G323" s="6">
        <f ca="1">IF(Amortización[[#This Row],[pago
fecha]]="",0,CantidadDelImpuestoDePropiedad)</f>
        <v>0</v>
      </c>
      <c r="H323" s="6">
        <f ca="1">IF(Amortización[[#This Row],[pago
fecha]]="",0,Amortización[[#This Row],[intereses]]+Amortización[[#This Row],[principal]]+Amortización[[#This Row],[propiedad
impuestos]])</f>
        <v>0</v>
      </c>
      <c r="I323" s="6">
        <f ca="1">IF(Amortización[[#This Row],[pago
fecha]]="",0,Amortización[[#This Row],[inicial
saldo]]-Amortización[[#This Row],[principal]])</f>
        <v>0</v>
      </c>
      <c r="J323" s="8">
        <f ca="1">IF(Amortización[[#This Row],[cierre
saldo]]&gt;0,ÚltimaFila-ROW(),0)</f>
        <v>0</v>
      </c>
    </row>
    <row r="324" spans="2:10" ht="15" customHeight="1" x14ac:dyDescent="0.25">
      <c r="B324" s="7">
        <f>ROWS($B$4:B324)</f>
        <v>321</v>
      </c>
      <c r="C324" s="9" t="str">
        <f ca="1">IF(ValoresIntroducidos,IF(Amortización[[#This Row],[N.º]]&lt;=DuraciónDelPréstamo,IF(ROW()-ROW(Amortización[[#Headers],[pago
fecha]])=1,InicioDelPréstamo,IF(I323&gt;0,EDATE(C323,1),"")),""),"")</f>
        <v/>
      </c>
      <c r="D324" s="6">
        <f ca="1">IF(ROW()-ROW(Amortización[[#Headers],[inicial
saldo]])=1,CantidadPréstamo,IF(Amortización[[#This Row],[pago
fecha]]="",0,INDEX(Amortización[], ROW()-4,8)))</f>
        <v>0</v>
      </c>
      <c r="E324" s="6">
        <f ca="1">IF(ValoresIntroducidos,IF(ROW()-ROW(Amortización[[#Headers],[intereses]])=1,-IPMT(TasaDeIntereses/12,1,DuraciónDelPréstamo-ROWS($C$4:C324)+1,Amortización[[#This Row],[inicial
saldo]]),IFERROR(-IPMT(TasaDeIntereses/12,1,Amortización[[#This Row],[N.º
disponible]],D325),0)),0)</f>
        <v>0</v>
      </c>
      <c r="F324" s="6" t="str">
        <f ca="1">IFERROR(IF(AND(ValoresIntroducidos,Amortización[[#This Row],[pago
fecha]]&lt;&gt;""),-PPMT(TasaDeIntereses/12,1,DuraciónDelPréstamo-ROWS($C$4:C324)+1,Amortización[[#This Row],[inicial
saldo]]),""),0)</f>
        <v/>
      </c>
      <c r="G324" s="6">
        <f ca="1">IF(Amortización[[#This Row],[pago
fecha]]="",0,CantidadDelImpuestoDePropiedad)</f>
        <v>0</v>
      </c>
      <c r="H324" s="6">
        <f ca="1">IF(Amortización[[#This Row],[pago
fecha]]="",0,Amortización[[#This Row],[intereses]]+Amortización[[#This Row],[principal]]+Amortización[[#This Row],[propiedad
impuestos]])</f>
        <v>0</v>
      </c>
      <c r="I324" s="6">
        <f ca="1">IF(Amortización[[#This Row],[pago
fecha]]="",0,Amortización[[#This Row],[inicial
saldo]]-Amortización[[#This Row],[principal]])</f>
        <v>0</v>
      </c>
      <c r="J324" s="8">
        <f ca="1">IF(Amortización[[#This Row],[cierre
saldo]]&gt;0,ÚltimaFila-ROW(),0)</f>
        <v>0</v>
      </c>
    </row>
    <row r="325" spans="2:10" ht="15" customHeight="1" x14ac:dyDescent="0.25">
      <c r="B325" s="7">
        <f>ROWS($B$4:B325)</f>
        <v>322</v>
      </c>
      <c r="C325" s="9" t="str">
        <f ca="1">IF(ValoresIntroducidos,IF(Amortización[[#This Row],[N.º]]&lt;=DuraciónDelPréstamo,IF(ROW()-ROW(Amortización[[#Headers],[pago
fecha]])=1,InicioDelPréstamo,IF(I324&gt;0,EDATE(C324,1),"")),""),"")</f>
        <v/>
      </c>
      <c r="D325" s="6">
        <f ca="1">IF(ROW()-ROW(Amortización[[#Headers],[inicial
saldo]])=1,CantidadPréstamo,IF(Amortización[[#This Row],[pago
fecha]]="",0,INDEX(Amortización[], ROW()-4,8)))</f>
        <v>0</v>
      </c>
      <c r="E325" s="6">
        <f ca="1">IF(ValoresIntroducidos,IF(ROW()-ROW(Amortización[[#Headers],[intereses]])=1,-IPMT(TasaDeIntereses/12,1,DuraciónDelPréstamo-ROWS($C$4:C325)+1,Amortización[[#This Row],[inicial
saldo]]),IFERROR(-IPMT(TasaDeIntereses/12,1,Amortización[[#This Row],[N.º
disponible]],D326),0)),0)</f>
        <v>0</v>
      </c>
      <c r="F325" s="6" t="str">
        <f ca="1">IFERROR(IF(AND(ValoresIntroducidos,Amortización[[#This Row],[pago
fecha]]&lt;&gt;""),-PPMT(TasaDeIntereses/12,1,DuraciónDelPréstamo-ROWS($C$4:C325)+1,Amortización[[#This Row],[inicial
saldo]]),""),0)</f>
        <v/>
      </c>
      <c r="G325" s="6">
        <f ca="1">IF(Amortización[[#This Row],[pago
fecha]]="",0,CantidadDelImpuestoDePropiedad)</f>
        <v>0</v>
      </c>
      <c r="H325" s="6">
        <f ca="1">IF(Amortización[[#This Row],[pago
fecha]]="",0,Amortización[[#This Row],[intereses]]+Amortización[[#This Row],[principal]]+Amortización[[#This Row],[propiedad
impuestos]])</f>
        <v>0</v>
      </c>
      <c r="I325" s="6">
        <f ca="1">IF(Amortización[[#This Row],[pago
fecha]]="",0,Amortización[[#This Row],[inicial
saldo]]-Amortización[[#This Row],[principal]])</f>
        <v>0</v>
      </c>
      <c r="J325" s="8">
        <f ca="1">IF(Amortización[[#This Row],[cierre
saldo]]&gt;0,ÚltimaFila-ROW(),0)</f>
        <v>0</v>
      </c>
    </row>
    <row r="326" spans="2:10" ht="15" customHeight="1" x14ac:dyDescent="0.25">
      <c r="B326" s="7">
        <f>ROWS($B$4:B326)</f>
        <v>323</v>
      </c>
      <c r="C326" s="9" t="str">
        <f ca="1">IF(ValoresIntroducidos,IF(Amortización[[#This Row],[N.º]]&lt;=DuraciónDelPréstamo,IF(ROW()-ROW(Amortización[[#Headers],[pago
fecha]])=1,InicioDelPréstamo,IF(I325&gt;0,EDATE(C325,1),"")),""),"")</f>
        <v/>
      </c>
      <c r="D326" s="6">
        <f ca="1">IF(ROW()-ROW(Amortización[[#Headers],[inicial
saldo]])=1,CantidadPréstamo,IF(Amortización[[#This Row],[pago
fecha]]="",0,INDEX(Amortización[], ROW()-4,8)))</f>
        <v>0</v>
      </c>
      <c r="E326" s="6">
        <f ca="1">IF(ValoresIntroducidos,IF(ROW()-ROW(Amortización[[#Headers],[intereses]])=1,-IPMT(TasaDeIntereses/12,1,DuraciónDelPréstamo-ROWS($C$4:C326)+1,Amortización[[#This Row],[inicial
saldo]]),IFERROR(-IPMT(TasaDeIntereses/12,1,Amortización[[#This Row],[N.º
disponible]],D327),0)),0)</f>
        <v>0</v>
      </c>
      <c r="F326" s="6" t="str">
        <f ca="1">IFERROR(IF(AND(ValoresIntroducidos,Amortización[[#This Row],[pago
fecha]]&lt;&gt;""),-PPMT(TasaDeIntereses/12,1,DuraciónDelPréstamo-ROWS($C$4:C326)+1,Amortización[[#This Row],[inicial
saldo]]),""),0)</f>
        <v/>
      </c>
      <c r="G326" s="6">
        <f ca="1">IF(Amortización[[#This Row],[pago
fecha]]="",0,CantidadDelImpuestoDePropiedad)</f>
        <v>0</v>
      </c>
      <c r="H326" s="6">
        <f ca="1">IF(Amortización[[#This Row],[pago
fecha]]="",0,Amortización[[#This Row],[intereses]]+Amortización[[#This Row],[principal]]+Amortización[[#This Row],[propiedad
impuestos]])</f>
        <v>0</v>
      </c>
      <c r="I326" s="6">
        <f ca="1">IF(Amortización[[#This Row],[pago
fecha]]="",0,Amortización[[#This Row],[inicial
saldo]]-Amortización[[#This Row],[principal]])</f>
        <v>0</v>
      </c>
      <c r="J326" s="8">
        <f ca="1">IF(Amortización[[#This Row],[cierre
saldo]]&gt;0,ÚltimaFila-ROW(),0)</f>
        <v>0</v>
      </c>
    </row>
    <row r="327" spans="2:10" ht="15" customHeight="1" x14ac:dyDescent="0.25">
      <c r="B327" s="7">
        <f>ROWS($B$4:B327)</f>
        <v>324</v>
      </c>
      <c r="C327" s="9" t="str">
        <f ca="1">IF(ValoresIntroducidos,IF(Amortización[[#This Row],[N.º]]&lt;=DuraciónDelPréstamo,IF(ROW()-ROW(Amortización[[#Headers],[pago
fecha]])=1,InicioDelPréstamo,IF(I326&gt;0,EDATE(C326,1),"")),""),"")</f>
        <v/>
      </c>
      <c r="D327" s="6">
        <f ca="1">IF(ROW()-ROW(Amortización[[#Headers],[inicial
saldo]])=1,CantidadPréstamo,IF(Amortización[[#This Row],[pago
fecha]]="",0,INDEX(Amortización[], ROW()-4,8)))</f>
        <v>0</v>
      </c>
      <c r="E327" s="6">
        <f ca="1">IF(ValoresIntroducidos,IF(ROW()-ROW(Amortización[[#Headers],[intereses]])=1,-IPMT(TasaDeIntereses/12,1,DuraciónDelPréstamo-ROWS($C$4:C327)+1,Amortización[[#This Row],[inicial
saldo]]),IFERROR(-IPMT(TasaDeIntereses/12,1,Amortización[[#This Row],[N.º
disponible]],D328),0)),0)</f>
        <v>0</v>
      </c>
      <c r="F327" s="6" t="str">
        <f ca="1">IFERROR(IF(AND(ValoresIntroducidos,Amortización[[#This Row],[pago
fecha]]&lt;&gt;""),-PPMT(TasaDeIntereses/12,1,DuraciónDelPréstamo-ROWS($C$4:C327)+1,Amortización[[#This Row],[inicial
saldo]]),""),0)</f>
        <v/>
      </c>
      <c r="G327" s="6">
        <f ca="1">IF(Amortización[[#This Row],[pago
fecha]]="",0,CantidadDelImpuestoDePropiedad)</f>
        <v>0</v>
      </c>
      <c r="H327" s="6">
        <f ca="1">IF(Amortización[[#This Row],[pago
fecha]]="",0,Amortización[[#This Row],[intereses]]+Amortización[[#This Row],[principal]]+Amortización[[#This Row],[propiedad
impuestos]])</f>
        <v>0</v>
      </c>
      <c r="I327" s="6">
        <f ca="1">IF(Amortización[[#This Row],[pago
fecha]]="",0,Amortización[[#This Row],[inicial
saldo]]-Amortización[[#This Row],[principal]])</f>
        <v>0</v>
      </c>
      <c r="J327" s="8">
        <f ca="1">IF(Amortización[[#This Row],[cierre
saldo]]&gt;0,ÚltimaFila-ROW(),0)</f>
        <v>0</v>
      </c>
    </row>
    <row r="328" spans="2:10" ht="15" customHeight="1" x14ac:dyDescent="0.25">
      <c r="B328" s="7">
        <f>ROWS($B$4:B328)</f>
        <v>325</v>
      </c>
      <c r="C328" s="9" t="str">
        <f ca="1">IF(ValoresIntroducidos,IF(Amortización[[#This Row],[N.º]]&lt;=DuraciónDelPréstamo,IF(ROW()-ROW(Amortización[[#Headers],[pago
fecha]])=1,InicioDelPréstamo,IF(I327&gt;0,EDATE(C327,1),"")),""),"")</f>
        <v/>
      </c>
      <c r="D328" s="6">
        <f ca="1">IF(ROW()-ROW(Amortización[[#Headers],[inicial
saldo]])=1,CantidadPréstamo,IF(Amortización[[#This Row],[pago
fecha]]="",0,INDEX(Amortización[], ROW()-4,8)))</f>
        <v>0</v>
      </c>
      <c r="E328" s="6">
        <f ca="1">IF(ValoresIntroducidos,IF(ROW()-ROW(Amortización[[#Headers],[intereses]])=1,-IPMT(TasaDeIntereses/12,1,DuraciónDelPréstamo-ROWS($C$4:C328)+1,Amortización[[#This Row],[inicial
saldo]]),IFERROR(-IPMT(TasaDeIntereses/12,1,Amortización[[#This Row],[N.º
disponible]],D329),0)),0)</f>
        <v>0</v>
      </c>
      <c r="F328" s="6" t="str">
        <f ca="1">IFERROR(IF(AND(ValoresIntroducidos,Amortización[[#This Row],[pago
fecha]]&lt;&gt;""),-PPMT(TasaDeIntereses/12,1,DuraciónDelPréstamo-ROWS($C$4:C328)+1,Amortización[[#This Row],[inicial
saldo]]),""),0)</f>
        <v/>
      </c>
      <c r="G328" s="6">
        <f ca="1">IF(Amortización[[#This Row],[pago
fecha]]="",0,CantidadDelImpuestoDePropiedad)</f>
        <v>0</v>
      </c>
      <c r="H328" s="6">
        <f ca="1">IF(Amortización[[#This Row],[pago
fecha]]="",0,Amortización[[#This Row],[intereses]]+Amortización[[#This Row],[principal]]+Amortización[[#This Row],[propiedad
impuestos]])</f>
        <v>0</v>
      </c>
      <c r="I328" s="6">
        <f ca="1">IF(Amortización[[#This Row],[pago
fecha]]="",0,Amortización[[#This Row],[inicial
saldo]]-Amortización[[#This Row],[principal]])</f>
        <v>0</v>
      </c>
      <c r="J328" s="8">
        <f ca="1">IF(Amortización[[#This Row],[cierre
saldo]]&gt;0,ÚltimaFila-ROW(),0)</f>
        <v>0</v>
      </c>
    </row>
    <row r="329" spans="2:10" ht="15" customHeight="1" x14ac:dyDescent="0.25">
      <c r="B329" s="7">
        <f>ROWS($B$4:B329)</f>
        <v>326</v>
      </c>
      <c r="C329" s="9" t="str">
        <f ca="1">IF(ValoresIntroducidos,IF(Amortización[[#This Row],[N.º]]&lt;=DuraciónDelPréstamo,IF(ROW()-ROW(Amortización[[#Headers],[pago
fecha]])=1,InicioDelPréstamo,IF(I328&gt;0,EDATE(C328,1),"")),""),"")</f>
        <v/>
      </c>
      <c r="D329" s="6">
        <f ca="1">IF(ROW()-ROW(Amortización[[#Headers],[inicial
saldo]])=1,CantidadPréstamo,IF(Amortización[[#This Row],[pago
fecha]]="",0,INDEX(Amortización[], ROW()-4,8)))</f>
        <v>0</v>
      </c>
      <c r="E329" s="6">
        <f ca="1">IF(ValoresIntroducidos,IF(ROW()-ROW(Amortización[[#Headers],[intereses]])=1,-IPMT(TasaDeIntereses/12,1,DuraciónDelPréstamo-ROWS($C$4:C329)+1,Amortización[[#This Row],[inicial
saldo]]),IFERROR(-IPMT(TasaDeIntereses/12,1,Amortización[[#This Row],[N.º
disponible]],D330),0)),0)</f>
        <v>0</v>
      </c>
      <c r="F329" s="6" t="str">
        <f ca="1">IFERROR(IF(AND(ValoresIntroducidos,Amortización[[#This Row],[pago
fecha]]&lt;&gt;""),-PPMT(TasaDeIntereses/12,1,DuraciónDelPréstamo-ROWS($C$4:C329)+1,Amortización[[#This Row],[inicial
saldo]]),""),0)</f>
        <v/>
      </c>
      <c r="G329" s="6">
        <f ca="1">IF(Amortización[[#This Row],[pago
fecha]]="",0,CantidadDelImpuestoDePropiedad)</f>
        <v>0</v>
      </c>
      <c r="H329" s="6">
        <f ca="1">IF(Amortización[[#This Row],[pago
fecha]]="",0,Amortización[[#This Row],[intereses]]+Amortización[[#This Row],[principal]]+Amortización[[#This Row],[propiedad
impuestos]])</f>
        <v>0</v>
      </c>
      <c r="I329" s="6">
        <f ca="1">IF(Amortización[[#This Row],[pago
fecha]]="",0,Amortización[[#This Row],[inicial
saldo]]-Amortización[[#This Row],[principal]])</f>
        <v>0</v>
      </c>
      <c r="J329" s="8">
        <f ca="1">IF(Amortización[[#This Row],[cierre
saldo]]&gt;0,ÚltimaFila-ROW(),0)</f>
        <v>0</v>
      </c>
    </row>
    <row r="330" spans="2:10" ht="15" customHeight="1" x14ac:dyDescent="0.25">
      <c r="B330" s="7">
        <f>ROWS($B$4:B330)</f>
        <v>327</v>
      </c>
      <c r="C330" s="9" t="str">
        <f ca="1">IF(ValoresIntroducidos,IF(Amortización[[#This Row],[N.º]]&lt;=DuraciónDelPréstamo,IF(ROW()-ROW(Amortización[[#Headers],[pago
fecha]])=1,InicioDelPréstamo,IF(I329&gt;0,EDATE(C329,1),"")),""),"")</f>
        <v/>
      </c>
      <c r="D330" s="6">
        <f ca="1">IF(ROW()-ROW(Amortización[[#Headers],[inicial
saldo]])=1,CantidadPréstamo,IF(Amortización[[#This Row],[pago
fecha]]="",0,INDEX(Amortización[], ROW()-4,8)))</f>
        <v>0</v>
      </c>
      <c r="E330" s="6">
        <f ca="1">IF(ValoresIntroducidos,IF(ROW()-ROW(Amortización[[#Headers],[intereses]])=1,-IPMT(TasaDeIntereses/12,1,DuraciónDelPréstamo-ROWS($C$4:C330)+1,Amortización[[#This Row],[inicial
saldo]]),IFERROR(-IPMT(TasaDeIntereses/12,1,Amortización[[#This Row],[N.º
disponible]],D331),0)),0)</f>
        <v>0</v>
      </c>
      <c r="F330" s="6" t="str">
        <f ca="1">IFERROR(IF(AND(ValoresIntroducidos,Amortización[[#This Row],[pago
fecha]]&lt;&gt;""),-PPMT(TasaDeIntereses/12,1,DuraciónDelPréstamo-ROWS($C$4:C330)+1,Amortización[[#This Row],[inicial
saldo]]),""),0)</f>
        <v/>
      </c>
      <c r="G330" s="6">
        <f ca="1">IF(Amortización[[#This Row],[pago
fecha]]="",0,CantidadDelImpuestoDePropiedad)</f>
        <v>0</v>
      </c>
      <c r="H330" s="6">
        <f ca="1">IF(Amortización[[#This Row],[pago
fecha]]="",0,Amortización[[#This Row],[intereses]]+Amortización[[#This Row],[principal]]+Amortización[[#This Row],[propiedad
impuestos]])</f>
        <v>0</v>
      </c>
      <c r="I330" s="6">
        <f ca="1">IF(Amortización[[#This Row],[pago
fecha]]="",0,Amortización[[#This Row],[inicial
saldo]]-Amortización[[#This Row],[principal]])</f>
        <v>0</v>
      </c>
      <c r="J330" s="8">
        <f ca="1">IF(Amortización[[#This Row],[cierre
saldo]]&gt;0,ÚltimaFila-ROW(),0)</f>
        <v>0</v>
      </c>
    </row>
    <row r="331" spans="2:10" ht="15" customHeight="1" x14ac:dyDescent="0.25">
      <c r="B331" s="7">
        <f>ROWS($B$4:B331)</f>
        <v>328</v>
      </c>
      <c r="C331" s="9" t="str">
        <f ca="1">IF(ValoresIntroducidos,IF(Amortización[[#This Row],[N.º]]&lt;=DuraciónDelPréstamo,IF(ROW()-ROW(Amortización[[#Headers],[pago
fecha]])=1,InicioDelPréstamo,IF(I330&gt;0,EDATE(C330,1),"")),""),"")</f>
        <v/>
      </c>
      <c r="D331" s="6">
        <f ca="1">IF(ROW()-ROW(Amortización[[#Headers],[inicial
saldo]])=1,CantidadPréstamo,IF(Amortización[[#This Row],[pago
fecha]]="",0,INDEX(Amortización[], ROW()-4,8)))</f>
        <v>0</v>
      </c>
      <c r="E331" s="6">
        <f ca="1">IF(ValoresIntroducidos,IF(ROW()-ROW(Amortización[[#Headers],[intereses]])=1,-IPMT(TasaDeIntereses/12,1,DuraciónDelPréstamo-ROWS($C$4:C331)+1,Amortización[[#This Row],[inicial
saldo]]),IFERROR(-IPMT(TasaDeIntereses/12,1,Amortización[[#This Row],[N.º
disponible]],D332),0)),0)</f>
        <v>0</v>
      </c>
      <c r="F331" s="6" t="str">
        <f ca="1">IFERROR(IF(AND(ValoresIntroducidos,Amortización[[#This Row],[pago
fecha]]&lt;&gt;""),-PPMT(TasaDeIntereses/12,1,DuraciónDelPréstamo-ROWS($C$4:C331)+1,Amortización[[#This Row],[inicial
saldo]]),""),0)</f>
        <v/>
      </c>
      <c r="G331" s="6">
        <f ca="1">IF(Amortización[[#This Row],[pago
fecha]]="",0,CantidadDelImpuestoDePropiedad)</f>
        <v>0</v>
      </c>
      <c r="H331" s="6">
        <f ca="1">IF(Amortización[[#This Row],[pago
fecha]]="",0,Amortización[[#This Row],[intereses]]+Amortización[[#This Row],[principal]]+Amortización[[#This Row],[propiedad
impuestos]])</f>
        <v>0</v>
      </c>
      <c r="I331" s="6">
        <f ca="1">IF(Amortización[[#This Row],[pago
fecha]]="",0,Amortización[[#This Row],[inicial
saldo]]-Amortización[[#This Row],[principal]])</f>
        <v>0</v>
      </c>
      <c r="J331" s="8">
        <f ca="1">IF(Amortización[[#This Row],[cierre
saldo]]&gt;0,ÚltimaFila-ROW(),0)</f>
        <v>0</v>
      </c>
    </row>
    <row r="332" spans="2:10" ht="15" customHeight="1" x14ac:dyDescent="0.25">
      <c r="B332" s="7">
        <f>ROWS($B$4:B332)</f>
        <v>329</v>
      </c>
      <c r="C332" s="9" t="str">
        <f ca="1">IF(ValoresIntroducidos,IF(Amortización[[#This Row],[N.º]]&lt;=DuraciónDelPréstamo,IF(ROW()-ROW(Amortización[[#Headers],[pago
fecha]])=1,InicioDelPréstamo,IF(I331&gt;0,EDATE(C331,1),"")),""),"")</f>
        <v/>
      </c>
      <c r="D332" s="6">
        <f ca="1">IF(ROW()-ROW(Amortización[[#Headers],[inicial
saldo]])=1,CantidadPréstamo,IF(Amortización[[#This Row],[pago
fecha]]="",0,INDEX(Amortización[], ROW()-4,8)))</f>
        <v>0</v>
      </c>
      <c r="E332" s="6">
        <f ca="1">IF(ValoresIntroducidos,IF(ROW()-ROW(Amortización[[#Headers],[intereses]])=1,-IPMT(TasaDeIntereses/12,1,DuraciónDelPréstamo-ROWS($C$4:C332)+1,Amortización[[#This Row],[inicial
saldo]]),IFERROR(-IPMT(TasaDeIntereses/12,1,Amortización[[#This Row],[N.º
disponible]],D333),0)),0)</f>
        <v>0</v>
      </c>
      <c r="F332" s="6" t="str">
        <f ca="1">IFERROR(IF(AND(ValoresIntroducidos,Amortización[[#This Row],[pago
fecha]]&lt;&gt;""),-PPMT(TasaDeIntereses/12,1,DuraciónDelPréstamo-ROWS($C$4:C332)+1,Amortización[[#This Row],[inicial
saldo]]),""),0)</f>
        <v/>
      </c>
      <c r="G332" s="6">
        <f ca="1">IF(Amortización[[#This Row],[pago
fecha]]="",0,CantidadDelImpuestoDePropiedad)</f>
        <v>0</v>
      </c>
      <c r="H332" s="6">
        <f ca="1">IF(Amortización[[#This Row],[pago
fecha]]="",0,Amortización[[#This Row],[intereses]]+Amortización[[#This Row],[principal]]+Amortización[[#This Row],[propiedad
impuestos]])</f>
        <v>0</v>
      </c>
      <c r="I332" s="6">
        <f ca="1">IF(Amortización[[#This Row],[pago
fecha]]="",0,Amortización[[#This Row],[inicial
saldo]]-Amortización[[#This Row],[principal]])</f>
        <v>0</v>
      </c>
      <c r="J332" s="8">
        <f ca="1">IF(Amortización[[#This Row],[cierre
saldo]]&gt;0,ÚltimaFila-ROW(),0)</f>
        <v>0</v>
      </c>
    </row>
    <row r="333" spans="2:10" ht="15" customHeight="1" x14ac:dyDescent="0.25">
      <c r="B333" s="7">
        <f>ROWS($B$4:B333)</f>
        <v>330</v>
      </c>
      <c r="C333" s="9" t="str">
        <f ca="1">IF(ValoresIntroducidos,IF(Amortización[[#This Row],[N.º]]&lt;=DuraciónDelPréstamo,IF(ROW()-ROW(Amortización[[#Headers],[pago
fecha]])=1,InicioDelPréstamo,IF(I332&gt;0,EDATE(C332,1),"")),""),"")</f>
        <v/>
      </c>
      <c r="D333" s="6">
        <f ca="1">IF(ROW()-ROW(Amortización[[#Headers],[inicial
saldo]])=1,CantidadPréstamo,IF(Amortización[[#This Row],[pago
fecha]]="",0,INDEX(Amortización[], ROW()-4,8)))</f>
        <v>0</v>
      </c>
      <c r="E333" s="6">
        <f ca="1">IF(ValoresIntroducidos,IF(ROW()-ROW(Amortización[[#Headers],[intereses]])=1,-IPMT(TasaDeIntereses/12,1,DuraciónDelPréstamo-ROWS($C$4:C333)+1,Amortización[[#This Row],[inicial
saldo]]),IFERROR(-IPMT(TasaDeIntereses/12,1,Amortización[[#This Row],[N.º
disponible]],D334),0)),0)</f>
        <v>0</v>
      </c>
      <c r="F333" s="6" t="str">
        <f ca="1">IFERROR(IF(AND(ValoresIntroducidos,Amortización[[#This Row],[pago
fecha]]&lt;&gt;""),-PPMT(TasaDeIntereses/12,1,DuraciónDelPréstamo-ROWS($C$4:C333)+1,Amortización[[#This Row],[inicial
saldo]]),""),0)</f>
        <v/>
      </c>
      <c r="G333" s="6">
        <f ca="1">IF(Amortización[[#This Row],[pago
fecha]]="",0,CantidadDelImpuestoDePropiedad)</f>
        <v>0</v>
      </c>
      <c r="H333" s="6">
        <f ca="1">IF(Amortización[[#This Row],[pago
fecha]]="",0,Amortización[[#This Row],[intereses]]+Amortización[[#This Row],[principal]]+Amortización[[#This Row],[propiedad
impuestos]])</f>
        <v>0</v>
      </c>
      <c r="I333" s="6">
        <f ca="1">IF(Amortización[[#This Row],[pago
fecha]]="",0,Amortización[[#This Row],[inicial
saldo]]-Amortización[[#This Row],[principal]])</f>
        <v>0</v>
      </c>
      <c r="J333" s="8">
        <f ca="1">IF(Amortización[[#This Row],[cierre
saldo]]&gt;0,ÚltimaFila-ROW(),0)</f>
        <v>0</v>
      </c>
    </row>
    <row r="334" spans="2:10" ht="15" customHeight="1" x14ac:dyDescent="0.25">
      <c r="B334" s="7">
        <f>ROWS($B$4:B334)</f>
        <v>331</v>
      </c>
      <c r="C334" s="9" t="str">
        <f ca="1">IF(ValoresIntroducidos,IF(Amortización[[#This Row],[N.º]]&lt;=DuraciónDelPréstamo,IF(ROW()-ROW(Amortización[[#Headers],[pago
fecha]])=1,InicioDelPréstamo,IF(I333&gt;0,EDATE(C333,1),"")),""),"")</f>
        <v/>
      </c>
      <c r="D334" s="6">
        <f ca="1">IF(ROW()-ROW(Amortización[[#Headers],[inicial
saldo]])=1,CantidadPréstamo,IF(Amortización[[#This Row],[pago
fecha]]="",0,INDEX(Amortización[], ROW()-4,8)))</f>
        <v>0</v>
      </c>
      <c r="E334" s="6">
        <f ca="1">IF(ValoresIntroducidos,IF(ROW()-ROW(Amortización[[#Headers],[intereses]])=1,-IPMT(TasaDeIntereses/12,1,DuraciónDelPréstamo-ROWS($C$4:C334)+1,Amortización[[#This Row],[inicial
saldo]]),IFERROR(-IPMT(TasaDeIntereses/12,1,Amortización[[#This Row],[N.º
disponible]],D335),0)),0)</f>
        <v>0</v>
      </c>
      <c r="F334" s="6" t="str">
        <f ca="1">IFERROR(IF(AND(ValoresIntroducidos,Amortización[[#This Row],[pago
fecha]]&lt;&gt;""),-PPMT(TasaDeIntereses/12,1,DuraciónDelPréstamo-ROWS($C$4:C334)+1,Amortización[[#This Row],[inicial
saldo]]),""),0)</f>
        <v/>
      </c>
      <c r="G334" s="6">
        <f ca="1">IF(Amortización[[#This Row],[pago
fecha]]="",0,CantidadDelImpuestoDePropiedad)</f>
        <v>0</v>
      </c>
      <c r="H334" s="6">
        <f ca="1">IF(Amortización[[#This Row],[pago
fecha]]="",0,Amortización[[#This Row],[intereses]]+Amortización[[#This Row],[principal]]+Amortización[[#This Row],[propiedad
impuestos]])</f>
        <v>0</v>
      </c>
      <c r="I334" s="6">
        <f ca="1">IF(Amortización[[#This Row],[pago
fecha]]="",0,Amortización[[#This Row],[inicial
saldo]]-Amortización[[#This Row],[principal]])</f>
        <v>0</v>
      </c>
      <c r="J334" s="8">
        <f ca="1">IF(Amortización[[#This Row],[cierre
saldo]]&gt;0,ÚltimaFila-ROW(),0)</f>
        <v>0</v>
      </c>
    </row>
    <row r="335" spans="2:10" ht="15" customHeight="1" x14ac:dyDescent="0.25">
      <c r="B335" s="7">
        <f>ROWS($B$4:B335)</f>
        <v>332</v>
      </c>
      <c r="C335" s="9" t="str">
        <f ca="1">IF(ValoresIntroducidos,IF(Amortización[[#This Row],[N.º]]&lt;=DuraciónDelPréstamo,IF(ROW()-ROW(Amortización[[#Headers],[pago
fecha]])=1,InicioDelPréstamo,IF(I334&gt;0,EDATE(C334,1),"")),""),"")</f>
        <v/>
      </c>
      <c r="D335" s="6">
        <f ca="1">IF(ROW()-ROW(Amortización[[#Headers],[inicial
saldo]])=1,CantidadPréstamo,IF(Amortización[[#This Row],[pago
fecha]]="",0,INDEX(Amortización[], ROW()-4,8)))</f>
        <v>0</v>
      </c>
      <c r="E335" s="6">
        <f ca="1">IF(ValoresIntroducidos,IF(ROW()-ROW(Amortización[[#Headers],[intereses]])=1,-IPMT(TasaDeIntereses/12,1,DuraciónDelPréstamo-ROWS($C$4:C335)+1,Amortización[[#This Row],[inicial
saldo]]),IFERROR(-IPMT(TasaDeIntereses/12,1,Amortización[[#This Row],[N.º
disponible]],D336),0)),0)</f>
        <v>0</v>
      </c>
      <c r="F335" s="6" t="str">
        <f ca="1">IFERROR(IF(AND(ValoresIntroducidos,Amortización[[#This Row],[pago
fecha]]&lt;&gt;""),-PPMT(TasaDeIntereses/12,1,DuraciónDelPréstamo-ROWS($C$4:C335)+1,Amortización[[#This Row],[inicial
saldo]]),""),0)</f>
        <v/>
      </c>
      <c r="G335" s="6">
        <f ca="1">IF(Amortización[[#This Row],[pago
fecha]]="",0,CantidadDelImpuestoDePropiedad)</f>
        <v>0</v>
      </c>
      <c r="H335" s="6">
        <f ca="1">IF(Amortización[[#This Row],[pago
fecha]]="",0,Amortización[[#This Row],[intereses]]+Amortización[[#This Row],[principal]]+Amortización[[#This Row],[propiedad
impuestos]])</f>
        <v>0</v>
      </c>
      <c r="I335" s="6">
        <f ca="1">IF(Amortización[[#This Row],[pago
fecha]]="",0,Amortización[[#This Row],[inicial
saldo]]-Amortización[[#This Row],[principal]])</f>
        <v>0</v>
      </c>
      <c r="J335" s="8">
        <f ca="1">IF(Amortización[[#This Row],[cierre
saldo]]&gt;0,ÚltimaFila-ROW(),0)</f>
        <v>0</v>
      </c>
    </row>
    <row r="336" spans="2:10" ht="15" customHeight="1" x14ac:dyDescent="0.25">
      <c r="B336" s="7">
        <f>ROWS($B$4:B336)</f>
        <v>333</v>
      </c>
      <c r="C336" s="9" t="str">
        <f ca="1">IF(ValoresIntroducidos,IF(Amortización[[#This Row],[N.º]]&lt;=DuraciónDelPréstamo,IF(ROW()-ROW(Amortización[[#Headers],[pago
fecha]])=1,InicioDelPréstamo,IF(I335&gt;0,EDATE(C335,1),"")),""),"")</f>
        <v/>
      </c>
      <c r="D336" s="6">
        <f ca="1">IF(ROW()-ROW(Amortización[[#Headers],[inicial
saldo]])=1,CantidadPréstamo,IF(Amortización[[#This Row],[pago
fecha]]="",0,INDEX(Amortización[], ROW()-4,8)))</f>
        <v>0</v>
      </c>
      <c r="E336" s="6">
        <f ca="1">IF(ValoresIntroducidos,IF(ROW()-ROW(Amortización[[#Headers],[intereses]])=1,-IPMT(TasaDeIntereses/12,1,DuraciónDelPréstamo-ROWS($C$4:C336)+1,Amortización[[#This Row],[inicial
saldo]]),IFERROR(-IPMT(TasaDeIntereses/12,1,Amortización[[#This Row],[N.º
disponible]],D337),0)),0)</f>
        <v>0</v>
      </c>
      <c r="F336" s="6" t="str">
        <f ca="1">IFERROR(IF(AND(ValoresIntroducidos,Amortización[[#This Row],[pago
fecha]]&lt;&gt;""),-PPMT(TasaDeIntereses/12,1,DuraciónDelPréstamo-ROWS($C$4:C336)+1,Amortización[[#This Row],[inicial
saldo]]),""),0)</f>
        <v/>
      </c>
      <c r="G336" s="6">
        <f ca="1">IF(Amortización[[#This Row],[pago
fecha]]="",0,CantidadDelImpuestoDePropiedad)</f>
        <v>0</v>
      </c>
      <c r="H336" s="6">
        <f ca="1">IF(Amortización[[#This Row],[pago
fecha]]="",0,Amortización[[#This Row],[intereses]]+Amortización[[#This Row],[principal]]+Amortización[[#This Row],[propiedad
impuestos]])</f>
        <v>0</v>
      </c>
      <c r="I336" s="6">
        <f ca="1">IF(Amortización[[#This Row],[pago
fecha]]="",0,Amortización[[#This Row],[inicial
saldo]]-Amortización[[#This Row],[principal]])</f>
        <v>0</v>
      </c>
      <c r="J336" s="8">
        <f ca="1">IF(Amortización[[#This Row],[cierre
saldo]]&gt;0,ÚltimaFila-ROW(),0)</f>
        <v>0</v>
      </c>
    </row>
    <row r="337" spans="2:10" ht="15" customHeight="1" x14ac:dyDescent="0.25">
      <c r="B337" s="7">
        <f>ROWS($B$4:B337)</f>
        <v>334</v>
      </c>
      <c r="C337" s="9" t="str">
        <f ca="1">IF(ValoresIntroducidos,IF(Amortización[[#This Row],[N.º]]&lt;=DuraciónDelPréstamo,IF(ROW()-ROW(Amortización[[#Headers],[pago
fecha]])=1,InicioDelPréstamo,IF(I336&gt;0,EDATE(C336,1),"")),""),"")</f>
        <v/>
      </c>
      <c r="D337" s="6">
        <f ca="1">IF(ROW()-ROW(Amortización[[#Headers],[inicial
saldo]])=1,CantidadPréstamo,IF(Amortización[[#This Row],[pago
fecha]]="",0,INDEX(Amortización[], ROW()-4,8)))</f>
        <v>0</v>
      </c>
      <c r="E337" s="6">
        <f ca="1">IF(ValoresIntroducidos,IF(ROW()-ROW(Amortización[[#Headers],[intereses]])=1,-IPMT(TasaDeIntereses/12,1,DuraciónDelPréstamo-ROWS($C$4:C337)+1,Amortización[[#This Row],[inicial
saldo]]),IFERROR(-IPMT(TasaDeIntereses/12,1,Amortización[[#This Row],[N.º
disponible]],D338),0)),0)</f>
        <v>0</v>
      </c>
      <c r="F337" s="6" t="str">
        <f ca="1">IFERROR(IF(AND(ValoresIntroducidos,Amortización[[#This Row],[pago
fecha]]&lt;&gt;""),-PPMT(TasaDeIntereses/12,1,DuraciónDelPréstamo-ROWS($C$4:C337)+1,Amortización[[#This Row],[inicial
saldo]]),""),0)</f>
        <v/>
      </c>
      <c r="G337" s="6">
        <f ca="1">IF(Amortización[[#This Row],[pago
fecha]]="",0,CantidadDelImpuestoDePropiedad)</f>
        <v>0</v>
      </c>
      <c r="H337" s="6">
        <f ca="1">IF(Amortización[[#This Row],[pago
fecha]]="",0,Amortización[[#This Row],[intereses]]+Amortización[[#This Row],[principal]]+Amortización[[#This Row],[propiedad
impuestos]])</f>
        <v>0</v>
      </c>
      <c r="I337" s="6">
        <f ca="1">IF(Amortización[[#This Row],[pago
fecha]]="",0,Amortización[[#This Row],[inicial
saldo]]-Amortización[[#This Row],[principal]])</f>
        <v>0</v>
      </c>
      <c r="J337" s="8">
        <f ca="1">IF(Amortización[[#This Row],[cierre
saldo]]&gt;0,ÚltimaFila-ROW(),0)</f>
        <v>0</v>
      </c>
    </row>
    <row r="338" spans="2:10" ht="15" customHeight="1" x14ac:dyDescent="0.25">
      <c r="B338" s="7">
        <f>ROWS($B$4:B338)</f>
        <v>335</v>
      </c>
      <c r="C338" s="9" t="str">
        <f ca="1">IF(ValoresIntroducidos,IF(Amortización[[#This Row],[N.º]]&lt;=DuraciónDelPréstamo,IF(ROW()-ROW(Amortización[[#Headers],[pago
fecha]])=1,InicioDelPréstamo,IF(I337&gt;0,EDATE(C337,1),"")),""),"")</f>
        <v/>
      </c>
      <c r="D338" s="6">
        <f ca="1">IF(ROW()-ROW(Amortización[[#Headers],[inicial
saldo]])=1,CantidadPréstamo,IF(Amortización[[#This Row],[pago
fecha]]="",0,INDEX(Amortización[], ROW()-4,8)))</f>
        <v>0</v>
      </c>
      <c r="E338" s="6">
        <f ca="1">IF(ValoresIntroducidos,IF(ROW()-ROW(Amortización[[#Headers],[intereses]])=1,-IPMT(TasaDeIntereses/12,1,DuraciónDelPréstamo-ROWS($C$4:C338)+1,Amortización[[#This Row],[inicial
saldo]]),IFERROR(-IPMT(TasaDeIntereses/12,1,Amortización[[#This Row],[N.º
disponible]],D339),0)),0)</f>
        <v>0</v>
      </c>
      <c r="F338" s="6" t="str">
        <f ca="1">IFERROR(IF(AND(ValoresIntroducidos,Amortización[[#This Row],[pago
fecha]]&lt;&gt;""),-PPMT(TasaDeIntereses/12,1,DuraciónDelPréstamo-ROWS($C$4:C338)+1,Amortización[[#This Row],[inicial
saldo]]),""),0)</f>
        <v/>
      </c>
      <c r="G338" s="6">
        <f ca="1">IF(Amortización[[#This Row],[pago
fecha]]="",0,CantidadDelImpuestoDePropiedad)</f>
        <v>0</v>
      </c>
      <c r="H338" s="6">
        <f ca="1">IF(Amortización[[#This Row],[pago
fecha]]="",0,Amortización[[#This Row],[intereses]]+Amortización[[#This Row],[principal]]+Amortización[[#This Row],[propiedad
impuestos]])</f>
        <v>0</v>
      </c>
      <c r="I338" s="6">
        <f ca="1">IF(Amortización[[#This Row],[pago
fecha]]="",0,Amortización[[#This Row],[inicial
saldo]]-Amortización[[#This Row],[principal]])</f>
        <v>0</v>
      </c>
      <c r="J338" s="8">
        <f ca="1">IF(Amortización[[#This Row],[cierre
saldo]]&gt;0,ÚltimaFila-ROW(),0)</f>
        <v>0</v>
      </c>
    </row>
    <row r="339" spans="2:10" ht="15" customHeight="1" x14ac:dyDescent="0.25">
      <c r="B339" s="7">
        <f>ROWS($B$4:B339)</f>
        <v>336</v>
      </c>
      <c r="C339" s="9" t="str">
        <f ca="1">IF(ValoresIntroducidos,IF(Amortización[[#This Row],[N.º]]&lt;=DuraciónDelPréstamo,IF(ROW()-ROW(Amortización[[#Headers],[pago
fecha]])=1,InicioDelPréstamo,IF(I338&gt;0,EDATE(C338,1),"")),""),"")</f>
        <v/>
      </c>
      <c r="D339" s="6">
        <f ca="1">IF(ROW()-ROW(Amortización[[#Headers],[inicial
saldo]])=1,CantidadPréstamo,IF(Amortización[[#This Row],[pago
fecha]]="",0,INDEX(Amortización[], ROW()-4,8)))</f>
        <v>0</v>
      </c>
      <c r="E339" s="6">
        <f ca="1">IF(ValoresIntroducidos,IF(ROW()-ROW(Amortización[[#Headers],[intereses]])=1,-IPMT(TasaDeIntereses/12,1,DuraciónDelPréstamo-ROWS($C$4:C339)+1,Amortización[[#This Row],[inicial
saldo]]),IFERROR(-IPMT(TasaDeIntereses/12,1,Amortización[[#This Row],[N.º
disponible]],D340),0)),0)</f>
        <v>0</v>
      </c>
      <c r="F339" s="6" t="str">
        <f ca="1">IFERROR(IF(AND(ValoresIntroducidos,Amortización[[#This Row],[pago
fecha]]&lt;&gt;""),-PPMT(TasaDeIntereses/12,1,DuraciónDelPréstamo-ROWS($C$4:C339)+1,Amortización[[#This Row],[inicial
saldo]]),""),0)</f>
        <v/>
      </c>
      <c r="G339" s="6">
        <f ca="1">IF(Amortización[[#This Row],[pago
fecha]]="",0,CantidadDelImpuestoDePropiedad)</f>
        <v>0</v>
      </c>
      <c r="H339" s="6">
        <f ca="1">IF(Amortización[[#This Row],[pago
fecha]]="",0,Amortización[[#This Row],[intereses]]+Amortización[[#This Row],[principal]]+Amortización[[#This Row],[propiedad
impuestos]])</f>
        <v>0</v>
      </c>
      <c r="I339" s="6">
        <f ca="1">IF(Amortización[[#This Row],[pago
fecha]]="",0,Amortización[[#This Row],[inicial
saldo]]-Amortización[[#This Row],[principal]])</f>
        <v>0</v>
      </c>
      <c r="J339" s="8">
        <f ca="1">IF(Amortización[[#This Row],[cierre
saldo]]&gt;0,ÚltimaFila-ROW(),0)</f>
        <v>0</v>
      </c>
    </row>
    <row r="340" spans="2:10" ht="15" customHeight="1" x14ac:dyDescent="0.25">
      <c r="B340" s="7">
        <f>ROWS($B$4:B340)</f>
        <v>337</v>
      </c>
      <c r="C340" s="9" t="str">
        <f ca="1">IF(ValoresIntroducidos,IF(Amortización[[#This Row],[N.º]]&lt;=DuraciónDelPréstamo,IF(ROW()-ROW(Amortización[[#Headers],[pago
fecha]])=1,InicioDelPréstamo,IF(I339&gt;0,EDATE(C339,1),"")),""),"")</f>
        <v/>
      </c>
      <c r="D340" s="6">
        <f ca="1">IF(ROW()-ROW(Amortización[[#Headers],[inicial
saldo]])=1,CantidadPréstamo,IF(Amortización[[#This Row],[pago
fecha]]="",0,INDEX(Amortización[], ROW()-4,8)))</f>
        <v>0</v>
      </c>
      <c r="E340" s="6">
        <f ca="1">IF(ValoresIntroducidos,IF(ROW()-ROW(Amortización[[#Headers],[intereses]])=1,-IPMT(TasaDeIntereses/12,1,DuraciónDelPréstamo-ROWS($C$4:C340)+1,Amortización[[#This Row],[inicial
saldo]]),IFERROR(-IPMT(TasaDeIntereses/12,1,Amortización[[#This Row],[N.º
disponible]],D341),0)),0)</f>
        <v>0</v>
      </c>
      <c r="F340" s="6" t="str">
        <f ca="1">IFERROR(IF(AND(ValoresIntroducidos,Amortización[[#This Row],[pago
fecha]]&lt;&gt;""),-PPMT(TasaDeIntereses/12,1,DuraciónDelPréstamo-ROWS($C$4:C340)+1,Amortización[[#This Row],[inicial
saldo]]),""),0)</f>
        <v/>
      </c>
      <c r="G340" s="6">
        <f ca="1">IF(Amortización[[#This Row],[pago
fecha]]="",0,CantidadDelImpuestoDePropiedad)</f>
        <v>0</v>
      </c>
      <c r="H340" s="6">
        <f ca="1">IF(Amortización[[#This Row],[pago
fecha]]="",0,Amortización[[#This Row],[intereses]]+Amortización[[#This Row],[principal]]+Amortización[[#This Row],[propiedad
impuestos]])</f>
        <v>0</v>
      </c>
      <c r="I340" s="6">
        <f ca="1">IF(Amortización[[#This Row],[pago
fecha]]="",0,Amortización[[#This Row],[inicial
saldo]]-Amortización[[#This Row],[principal]])</f>
        <v>0</v>
      </c>
      <c r="J340" s="8">
        <f ca="1">IF(Amortización[[#This Row],[cierre
saldo]]&gt;0,ÚltimaFila-ROW(),0)</f>
        <v>0</v>
      </c>
    </row>
    <row r="341" spans="2:10" ht="15" customHeight="1" x14ac:dyDescent="0.25">
      <c r="B341" s="7">
        <f>ROWS($B$4:B341)</f>
        <v>338</v>
      </c>
      <c r="C341" s="9" t="str">
        <f ca="1">IF(ValoresIntroducidos,IF(Amortización[[#This Row],[N.º]]&lt;=DuraciónDelPréstamo,IF(ROW()-ROW(Amortización[[#Headers],[pago
fecha]])=1,InicioDelPréstamo,IF(I340&gt;0,EDATE(C340,1),"")),""),"")</f>
        <v/>
      </c>
      <c r="D341" s="6">
        <f ca="1">IF(ROW()-ROW(Amortización[[#Headers],[inicial
saldo]])=1,CantidadPréstamo,IF(Amortización[[#This Row],[pago
fecha]]="",0,INDEX(Amortización[], ROW()-4,8)))</f>
        <v>0</v>
      </c>
      <c r="E341" s="6">
        <f ca="1">IF(ValoresIntroducidos,IF(ROW()-ROW(Amortización[[#Headers],[intereses]])=1,-IPMT(TasaDeIntereses/12,1,DuraciónDelPréstamo-ROWS($C$4:C341)+1,Amortización[[#This Row],[inicial
saldo]]),IFERROR(-IPMT(TasaDeIntereses/12,1,Amortización[[#This Row],[N.º
disponible]],D342),0)),0)</f>
        <v>0</v>
      </c>
      <c r="F341" s="6" t="str">
        <f ca="1">IFERROR(IF(AND(ValoresIntroducidos,Amortización[[#This Row],[pago
fecha]]&lt;&gt;""),-PPMT(TasaDeIntereses/12,1,DuraciónDelPréstamo-ROWS($C$4:C341)+1,Amortización[[#This Row],[inicial
saldo]]),""),0)</f>
        <v/>
      </c>
      <c r="G341" s="6">
        <f ca="1">IF(Amortización[[#This Row],[pago
fecha]]="",0,CantidadDelImpuestoDePropiedad)</f>
        <v>0</v>
      </c>
      <c r="H341" s="6">
        <f ca="1">IF(Amortización[[#This Row],[pago
fecha]]="",0,Amortización[[#This Row],[intereses]]+Amortización[[#This Row],[principal]]+Amortización[[#This Row],[propiedad
impuestos]])</f>
        <v>0</v>
      </c>
      <c r="I341" s="6">
        <f ca="1">IF(Amortización[[#This Row],[pago
fecha]]="",0,Amortización[[#This Row],[inicial
saldo]]-Amortización[[#This Row],[principal]])</f>
        <v>0</v>
      </c>
      <c r="J341" s="8">
        <f ca="1">IF(Amortización[[#This Row],[cierre
saldo]]&gt;0,ÚltimaFila-ROW(),0)</f>
        <v>0</v>
      </c>
    </row>
    <row r="342" spans="2:10" ht="15" customHeight="1" x14ac:dyDescent="0.25">
      <c r="B342" s="7">
        <f>ROWS($B$4:B342)</f>
        <v>339</v>
      </c>
      <c r="C342" s="9" t="str">
        <f ca="1">IF(ValoresIntroducidos,IF(Amortización[[#This Row],[N.º]]&lt;=DuraciónDelPréstamo,IF(ROW()-ROW(Amortización[[#Headers],[pago
fecha]])=1,InicioDelPréstamo,IF(I341&gt;0,EDATE(C341,1),"")),""),"")</f>
        <v/>
      </c>
      <c r="D342" s="6">
        <f ca="1">IF(ROW()-ROW(Amortización[[#Headers],[inicial
saldo]])=1,CantidadPréstamo,IF(Amortización[[#This Row],[pago
fecha]]="",0,INDEX(Amortización[], ROW()-4,8)))</f>
        <v>0</v>
      </c>
      <c r="E342" s="6">
        <f ca="1">IF(ValoresIntroducidos,IF(ROW()-ROW(Amortización[[#Headers],[intereses]])=1,-IPMT(TasaDeIntereses/12,1,DuraciónDelPréstamo-ROWS($C$4:C342)+1,Amortización[[#This Row],[inicial
saldo]]),IFERROR(-IPMT(TasaDeIntereses/12,1,Amortización[[#This Row],[N.º
disponible]],D343),0)),0)</f>
        <v>0</v>
      </c>
      <c r="F342" s="6" t="str">
        <f ca="1">IFERROR(IF(AND(ValoresIntroducidos,Amortización[[#This Row],[pago
fecha]]&lt;&gt;""),-PPMT(TasaDeIntereses/12,1,DuraciónDelPréstamo-ROWS($C$4:C342)+1,Amortización[[#This Row],[inicial
saldo]]),""),0)</f>
        <v/>
      </c>
      <c r="G342" s="6">
        <f ca="1">IF(Amortización[[#This Row],[pago
fecha]]="",0,CantidadDelImpuestoDePropiedad)</f>
        <v>0</v>
      </c>
      <c r="H342" s="6">
        <f ca="1">IF(Amortización[[#This Row],[pago
fecha]]="",0,Amortización[[#This Row],[intereses]]+Amortización[[#This Row],[principal]]+Amortización[[#This Row],[propiedad
impuestos]])</f>
        <v>0</v>
      </c>
      <c r="I342" s="6">
        <f ca="1">IF(Amortización[[#This Row],[pago
fecha]]="",0,Amortización[[#This Row],[inicial
saldo]]-Amortización[[#This Row],[principal]])</f>
        <v>0</v>
      </c>
      <c r="J342" s="8">
        <f ca="1">IF(Amortización[[#This Row],[cierre
saldo]]&gt;0,ÚltimaFila-ROW(),0)</f>
        <v>0</v>
      </c>
    </row>
    <row r="343" spans="2:10" ht="15" customHeight="1" x14ac:dyDescent="0.25">
      <c r="B343" s="7">
        <f>ROWS($B$4:B343)</f>
        <v>340</v>
      </c>
      <c r="C343" s="9" t="str">
        <f ca="1">IF(ValoresIntroducidos,IF(Amortización[[#This Row],[N.º]]&lt;=DuraciónDelPréstamo,IF(ROW()-ROW(Amortización[[#Headers],[pago
fecha]])=1,InicioDelPréstamo,IF(I342&gt;0,EDATE(C342,1),"")),""),"")</f>
        <v/>
      </c>
      <c r="D343" s="6">
        <f ca="1">IF(ROW()-ROW(Amortización[[#Headers],[inicial
saldo]])=1,CantidadPréstamo,IF(Amortización[[#This Row],[pago
fecha]]="",0,INDEX(Amortización[], ROW()-4,8)))</f>
        <v>0</v>
      </c>
      <c r="E343" s="6">
        <f ca="1">IF(ValoresIntroducidos,IF(ROW()-ROW(Amortización[[#Headers],[intereses]])=1,-IPMT(TasaDeIntereses/12,1,DuraciónDelPréstamo-ROWS($C$4:C343)+1,Amortización[[#This Row],[inicial
saldo]]),IFERROR(-IPMT(TasaDeIntereses/12,1,Amortización[[#This Row],[N.º
disponible]],D344),0)),0)</f>
        <v>0</v>
      </c>
      <c r="F343" s="6" t="str">
        <f ca="1">IFERROR(IF(AND(ValoresIntroducidos,Amortización[[#This Row],[pago
fecha]]&lt;&gt;""),-PPMT(TasaDeIntereses/12,1,DuraciónDelPréstamo-ROWS($C$4:C343)+1,Amortización[[#This Row],[inicial
saldo]]),""),0)</f>
        <v/>
      </c>
      <c r="G343" s="6">
        <f ca="1">IF(Amortización[[#This Row],[pago
fecha]]="",0,CantidadDelImpuestoDePropiedad)</f>
        <v>0</v>
      </c>
      <c r="H343" s="6">
        <f ca="1">IF(Amortización[[#This Row],[pago
fecha]]="",0,Amortización[[#This Row],[intereses]]+Amortización[[#This Row],[principal]]+Amortización[[#This Row],[propiedad
impuestos]])</f>
        <v>0</v>
      </c>
      <c r="I343" s="6">
        <f ca="1">IF(Amortización[[#This Row],[pago
fecha]]="",0,Amortización[[#This Row],[inicial
saldo]]-Amortización[[#This Row],[principal]])</f>
        <v>0</v>
      </c>
      <c r="J343" s="8">
        <f ca="1">IF(Amortización[[#This Row],[cierre
saldo]]&gt;0,ÚltimaFila-ROW(),0)</f>
        <v>0</v>
      </c>
    </row>
    <row r="344" spans="2:10" ht="15" customHeight="1" x14ac:dyDescent="0.25">
      <c r="B344" s="7">
        <f>ROWS($B$4:B344)</f>
        <v>341</v>
      </c>
      <c r="C344" s="9" t="str">
        <f ca="1">IF(ValoresIntroducidos,IF(Amortización[[#This Row],[N.º]]&lt;=DuraciónDelPréstamo,IF(ROW()-ROW(Amortización[[#Headers],[pago
fecha]])=1,InicioDelPréstamo,IF(I343&gt;0,EDATE(C343,1),"")),""),"")</f>
        <v/>
      </c>
      <c r="D344" s="6">
        <f ca="1">IF(ROW()-ROW(Amortización[[#Headers],[inicial
saldo]])=1,CantidadPréstamo,IF(Amortización[[#This Row],[pago
fecha]]="",0,INDEX(Amortización[], ROW()-4,8)))</f>
        <v>0</v>
      </c>
      <c r="E344" s="6">
        <f ca="1">IF(ValoresIntroducidos,IF(ROW()-ROW(Amortización[[#Headers],[intereses]])=1,-IPMT(TasaDeIntereses/12,1,DuraciónDelPréstamo-ROWS($C$4:C344)+1,Amortización[[#This Row],[inicial
saldo]]),IFERROR(-IPMT(TasaDeIntereses/12,1,Amortización[[#This Row],[N.º
disponible]],D345),0)),0)</f>
        <v>0</v>
      </c>
      <c r="F344" s="6" t="str">
        <f ca="1">IFERROR(IF(AND(ValoresIntroducidos,Amortización[[#This Row],[pago
fecha]]&lt;&gt;""),-PPMT(TasaDeIntereses/12,1,DuraciónDelPréstamo-ROWS($C$4:C344)+1,Amortización[[#This Row],[inicial
saldo]]),""),0)</f>
        <v/>
      </c>
      <c r="G344" s="6">
        <f ca="1">IF(Amortización[[#This Row],[pago
fecha]]="",0,CantidadDelImpuestoDePropiedad)</f>
        <v>0</v>
      </c>
      <c r="H344" s="6">
        <f ca="1">IF(Amortización[[#This Row],[pago
fecha]]="",0,Amortización[[#This Row],[intereses]]+Amortización[[#This Row],[principal]]+Amortización[[#This Row],[propiedad
impuestos]])</f>
        <v>0</v>
      </c>
      <c r="I344" s="6">
        <f ca="1">IF(Amortización[[#This Row],[pago
fecha]]="",0,Amortización[[#This Row],[inicial
saldo]]-Amortización[[#This Row],[principal]])</f>
        <v>0</v>
      </c>
      <c r="J344" s="8">
        <f ca="1">IF(Amortización[[#This Row],[cierre
saldo]]&gt;0,ÚltimaFila-ROW(),0)</f>
        <v>0</v>
      </c>
    </row>
    <row r="345" spans="2:10" ht="15" customHeight="1" x14ac:dyDescent="0.25">
      <c r="B345" s="7">
        <f>ROWS($B$4:B345)</f>
        <v>342</v>
      </c>
      <c r="C345" s="9" t="str">
        <f ca="1">IF(ValoresIntroducidos,IF(Amortización[[#This Row],[N.º]]&lt;=DuraciónDelPréstamo,IF(ROW()-ROW(Amortización[[#Headers],[pago
fecha]])=1,InicioDelPréstamo,IF(I344&gt;0,EDATE(C344,1),"")),""),"")</f>
        <v/>
      </c>
      <c r="D345" s="6">
        <f ca="1">IF(ROW()-ROW(Amortización[[#Headers],[inicial
saldo]])=1,CantidadPréstamo,IF(Amortización[[#This Row],[pago
fecha]]="",0,INDEX(Amortización[], ROW()-4,8)))</f>
        <v>0</v>
      </c>
      <c r="E345" s="6">
        <f ca="1">IF(ValoresIntroducidos,IF(ROW()-ROW(Amortización[[#Headers],[intereses]])=1,-IPMT(TasaDeIntereses/12,1,DuraciónDelPréstamo-ROWS($C$4:C345)+1,Amortización[[#This Row],[inicial
saldo]]),IFERROR(-IPMT(TasaDeIntereses/12,1,Amortización[[#This Row],[N.º
disponible]],D346),0)),0)</f>
        <v>0</v>
      </c>
      <c r="F345" s="6" t="str">
        <f ca="1">IFERROR(IF(AND(ValoresIntroducidos,Amortización[[#This Row],[pago
fecha]]&lt;&gt;""),-PPMT(TasaDeIntereses/12,1,DuraciónDelPréstamo-ROWS($C$4:C345)+1,Amortización[[#This Row],[inicial
saldo]]),""),0)</f>
        <v/>
      </c>
      <c r="G345" s="6">
        <f ca="1">IF(Amortización[[#This Row],[pago
fecha]]="",0,CantidadDelImpuestoDePropiedad)</f>
        <v>0</v>
      </c>
      <c r="H345" s="6">
        <f ca="1">IF(Amortización[[#This Row],[pago
fecha]]="",0,Amortización[[#This Row],[intereses]]+Amortización[[#This Row],[principal]]+Amortización[[#This Row],[propiedad
impuestos]])</f>
        <v>0</v>
      </c>
      <c r="I345" s="6">
        <f ca="1">IF(Amortización[[#This Row],[pago
fecha]]="",0,Amortización[[#This Row],[inicial
saldo]]-Amortización[[#This Row],[principal]])</f>
        <v>0</v>
      </c>
      <c r="J345" s="8">
        <f ca="1">IF(Amortización[[#This Row],[cierre
saldo]]&gt;0,ÚltimaFila-ROW(),0)</f>
        <v>0</v>
      </c>
    </row>
    <row r="346" spans="2:10" ht="15" customHeight="1" x14ac:dyDescent="0.25">
      <c r="B346" s="7">
        <f>ROWS($B$4:B346)</f>
        <v>343</v>
      </c>
      <c r="C346" s="9" t="str">
        <f ca="1">IF(ValoresIntroducidos,IF(Amortización[[#This Row],[N.º]]&lt;=DuraciónDelPréstamo,IF(ROW()-ROW(Amortización[[#Headers],[pago
fecha]])=1,InicioDelPréstamo,IF(I345&gt;0,EDATE(C345,1),"")),""),"")</f>
        <v/>
      </c>
      <c r="D346" s="6">
        <f ca="1">IF(ROW()-ROW(Amortización[[#Headers],[inicial
saldo]])=1,CantidadPréstamo,IF(Amortización[[#This Row],[pago
fecha]]="",0,INDEX(Amortización[], ROW()-4,8)))</f>
        <v>0</v>
      </c>
      <c r="E346" s="6">
        <f ca="1">IF(ValoresIntroducidos,IF(ROW()-ROW(Amortización[[#Headers],[intereses]])=1,-IPMT(TasaDeIntereses/12,1,DuraciónDelPréstamo-ROWS($C$4:C346)+1,Amortización[[#This Row],[inicial
saldo]]),IFERROR(-IPMT(TasaDeIntereses/12,1,Amortización[[#This Row],[N.º
disponible]],D347),0)),0)</f>
        <v>0</v>
      </c>
      <c r="F346" s="6" t="str">
        <f ca="1">IFERROR(IF(AND(ValoresIntroducidos,Amortización[[#This Row],[pago
fecha]]&lt;&gt;""),-PPMT(TasaDeIntereses/12,1,DuraciónDelPréstamo-ROWS($C$4:C346)+1,Amortización[[#This Row],[inicial
saldo]]),""),0)</f>
        <v/>
      </c>
      <c r="G346" s="6">
        <f ca="1">IF(Amortización[[#This Row],[pago
fecha]]="",0,CantidadDelImpuestoDePropiedad)</f>
        <v>0</v>
      </c>
      <c r="H346" s="6">
        <f ca="1">IF(Amortización[[#This Row],[pago
fecha]]="",0,Amortización[[#This Row],[intereses]]+Amortización[[#This Row],[principal]]+Amortización[[#This Row],[propiedad
impuestos]])</f>
        <v>0</v>
      </c>
      <c r="I346" s="6">
        <f ca="1">IF(Amortización[[#This Row],[pago
fecha]]="",0,Amortización[[#This Row],[inicial
saldo]]-Amortización[[#This Row],[principal]])</f>
        <v>0</v>
      </c>
      <c r="J346" s="8">
        <f ca="1">IF(Amortización[[#This Row],[cierre
saldo]]&gt;0,ÚltimaFila-ROW(),0)</f>
        <v>0</v>
      </c>
    </row>
    <row r="347" spans="2:10" ht="15" customHeight="1" x14ac:dyDescent="0.25">
      <c r="B347" s="7">
        <f>ROWS($B$4:B347)</f>
        <v>344</v>
      </c>
      <c r="C347" s="9" t="str">
        <f ca="1">IF(ValoresIntroducidos,IF(Amortización[[#This Row],[N.º]]&lt;=DuraciónDelPréstamo,IF(ROW()-ROW(Amortización[[#Headers],[pago
fecha]])=1,InicioDelPréstamo,IF(I346&gt;0,EDATE(C346,1),"")),""),"")</f>
        <v/>
      </c>
      <c r="D347" s="6">
        <f ca="1">IF(ROW()-ROW(Amortización[[#Headers],[inicial
saldo]])=1,CantidadPréstamo,IF(Amortización[[#This Row],[pago
fecha]]="",0,INDEX(Amortización[], ROW()-4,8)))</f>
        <v>0</v>
      </c>
      <c r="E347" s="6">
        <f ca="1">IF(ValoresIntroducidos,IF(ROW()-ROW(Amortización[[#Headers],[intereses]])=1,-IPMT(TasaDeIntereses/12,1,DuraciónDelPréstamo-ROWS($C$4:C347)+1,Amortización[[#This Row],[inicial
saldo]]),IFERROR(-IPMT(TasaDeIntereses/12,1,Amortización[[#This Row],[N.º
disponible]],D348),0)),0)</f>
        <v>0</v>
      </c>
      <c r="F347" s="6" t="str">
        <f ca="1">IFERROR(IF(AND(ValoresIntroducidos,Amortización[[#This Row],[pago
fecha]]&lt;&gt;""),-PPMT(TasaDeIntereses/12,1,DuraciónDelPréstamo-ROWS($C$4:C347)+1,Amortización[[#This Row],[inicial
saldo]]),""),0)</f>
        <v/>
      </c>
      <c r="G347" s="6">
        <f ca="1">IF(Amortización[[#This Row],[pago
fecha]]="",0,CantidadDelImpuestoDePropiedad)</f>
        <v>0</v>
      </c>
      <c r="H347" s="6">
        <f ca="1">IF(Amortización[[#This Row],[pago
fecha]]="",0,Amortización[[#This Row],[intereses]]+Amortización[[#This Row],[principal]]+Amortización[[#This Row],[propiedad
impuestos]])</f>
        <v>0</v>
      </c>
      <c r="I347" s="6">
        <f ca="1">IF(Amortización[[#This Row],[pago
fecha]]="",0,Amortización[[#This Row],[inicial
saldo]]-Amortización[[#This Row],[principal]])</f>
        <v>0</v>
      </c>
      <c r="J347" s="8">
        <f ca="1">IF(Amortización[[#This Row],[cierre
saldo]]&gt;0,ÚltimaFila-ROW(),0)</f>
        <v>0</v>
      </c>
    </row>
    <row r="348" spans="2:10" ht="15" customHeight="1" x14ac:dyDescent="0.25">
      <c r="B348" s="7">
        <f>ROWS($B$4:B348)</f>
        <v>345</v>
      </c>
      <c r="C348" s="9" t="str">
        <f ca="1">IF(ValoresIntroducidos,IF(Amortización[[#This Row],[N.º]]&lt;=DuraciónDelPréstamo,IF(ROW()-ROW(Amortización[[#Headers],[pago
fecha]])=1,InicioDelPréstamo,IF(I347&gt;0,EDATE(C347,1),"")),""),"")</f>
        <v/>
      </c>
      <c r="D348" s="6">
        <f ca="1">IF(ROW()-ROW(Amortización[[#Headers],[inicial
saldo]])=1,CantidadPréstamo,IF(Amortización[[#This Row],[pago
fecha]]="",0,INDEX(Amortización[], ROW()-4,8)))</f>
        <v>0</v>
      </c>
      <c r="E348" s="6">
        <f ca="1">IF(ValoresIntroducidos,IF(ROW()-ROW(Amortización[[#Headers],[intereses]])=1,-IPMT(TasaDeIntereses/12,1,DuraciónDelPréstamo-ROWS($C$4:C348)+1,Amortización[[#This Row],[inicial
saldo]]),IFERROR(-IPMT(TasaDeIntereses/12,1,Amortización[[#This Row],[N.º
disponible]],D349),0)),0)</f>
        <v>0</v>
      </c>
      <c r="F348" s="6" t="str">
        <f ca="1">IFERROR(IF(AND(ValoresIntroducidos,Amortización[[#This Row],[pago
fecha]]&lt;&gt;""),-PPMT(TasaDeIntereses/12,1,DuraciónDelPréstamo-ROWS($C$4:C348)+1,Amortización[[#This Row],[inicial
saldo]]),""),0)</f>
        <v/>
      </c>
      <c r="G348" s="6">
        <f ca="1">IF(Amortización[[#This Row],[pago
fecha]]="",0,CantidadDelImpuestoDePropiedad)</f>
        <v>0</v>
      </c>
      <c r="H348" s="6">
        <f ca="1">IF(Amortización[[#This Row],[pago
fecha]]="",0,Amortización[[#This Row],[intereses]]+Amortización[[#This Row],[principal]]+Amortización[[#This Row],[propiedad
impuestos]])</f>
        <v>0</v>
      </c>
      <c r="I348" s="6">
        <f ca="1">IF(Amortización[[#This Row],[pago
fecha]]="",0,Amortización[[#This Row],[inicial
saldo]]-Amortización[[#This Row],[principal]])</f>
        <v>0</v>
      </c>
      <c r="J348" s="8">
        <f ca="1">IF(Amortización[[#This Row],[cierre
saldo]]&gt;0,ÚltimaFila-ROW(),0)</f>
        <v>0</v>
      </c>
    </row>
    <row r="349" spans="2:10" ht="15" customHeight="1" x14ac:dyDescent="0.25">
      <c r="B349" s="7">
        <f>ROWS($B$4:B349)</f>
        <v>346</v>
      </c>
      <c r="C349" s="9" t="str">
        <f ca="1">IF(ValoresIntroducidos,IF(Amortización[[#This Row],[N.º]]&lt;=DuraciónDelPréstamo,IF(ROW()-ROW(Amortización[[#Headers],[pago
fecha]])=1,InicioDelPréstamo,IF(I348&gt;0,EDATE(C348,1),"")),""),"")</f>
        <v/>
      </c>
      <c r="D349" s="6">
        <f ca="1">IF(ROW()-ROW(Amortización[[#Headers],[inicial
saldo]])=1,CantidadPréstamo,IF(Amortización[[#This Row],[pago
fecha]]="",0,INDEX(Amortización[], ROW()-4,8)))</f>
        <v>0</v>
      </c>
      <c r="E349" s="6">
        <f ca="1">IF(ValoresIntroducidos,IF(ROW()-ROW(Amortización[[#Headers],[intereses]])=1,-IPMT(TasaDeIntereses/12,1,DuraciónDelPréstamo-ROWS($C$4:C349)+1,Amortización[[#This Row],[inicial
saldo]]),IFERROR(-IPMT(TasaDeIntereses/12,1,Amortización[[#This Row],[N.º
disponible]],D350),0)),0)</f>
        <v>0</v>
      </c>
      <c r="F349" s="6" t="str">
        <f ca="1">IFERROR(IF(AND(ValoresIntroducidos,Amortización[[#This Row],[pago
fecha]]&lt;&gt;""),-PPMT(TasaDeIntereses/12,1,DuraciónDelPréstamo-ROWS($C$4:C349)+1,Amortización[[#This Row],[inicial
saldo]]),""),0)</f>
        <v/>
      </c>
      <c r="G349" s="6">
        <f ca="1">IF(Amortización[[#This Row],[pago
fecha]]="",0,CantidadDelImpuestoDePropiedad)</f>
        <v>0</v>
      </c>
      <c r="H349" s="6">
        <f ca="1">IF(Amortización[[#This Row],[pago
fecha]]="",0,Amortización[[#This Row],[intereses]]+Amortización[[#This Row],[principal]]+Amortización[[#This Row],[propiedad
impuestos]])</f>
        <v>0</v>
      </c>
      <c r="I349" s="6">
        <f ca="1">IF(Amortización[[#This Row],[pago
fecha]]="",0,Amortización[[#This Row],[inicial
saldo]]-Amortización[[#This Row],[principal]])</f>
        <v>0</v>
      </c>
      <c r="J349" s="8">
        <f ca="1">IF(Amortización[[#This Row],[cierre
saldo]]&gt;0,ÚltimaFila-ROW(),0)</f>
        <v>0</v>
      </c>
    </row>
    <row r="350" spans="2:10" ht="15" customHeight="1" x14ac:dyDescent="0.25">
      <c r="B350" s="7">
        <f>ROWS($B$4:B350)</f>
        <v>347</v>
      </c>
      <c r="C350" s="9" t="str">
        <f ca="1">IF(ValoresIntroducidos,IF(Amortización[[#This Row],[N.º]]&lt;=DuraciónDelPréstamo,IF(ROW()-ROW(Amortización[[#Headers],[pago
fecha]])=1,InicioDelPréstamo,IF(I349&gt;0,EDATE(C349,1),"")),""),"")</f>
        <v/>
      </c>
      <c r="D350" s="6">
        <f ca="1">IF(ROW()-ROW(Amortización[[#Headers],[inicial
saldo]])=1,CantidadPréstamo,IF(Amortización[[#This Row],[pago
fecha]]="",0,INDEX(Amortización[], ROW()-4,8)))</f>
        <v>0</v>
      </c>
      <c r="E350" s="6">
        <f ca="1">IF(ValoresIntroducidos,IF(ROW()-ROW(Amortización[[#Headers],[intereses]])=1,-IPMT(TasaDeIntereses/12,1,DuraciónDelPréstamo-ROWS($C$4:C350)+1,Amortización[[#This Row],[inicial
saldo]]),IFERROR(-IPMT(TasaDeIntereses/12,1,Amortización[[#This Row],[N.º
disponible]],D351),0)),0)</f>
        <v>0</v>
      </c>
      <c r="F350" s="6" t="str">
        <f ca="1">IFERROR(IF(AND(ValoresIntroducidos,Amortización[[#This Row],[pago
fecha]]&lt;&gt;""),-PPMT(TasaDeIntereses/12,1,DuraciónDelPréstamo-ROWS($C$4:C350)+1,Amortización[[#This Row],[inicial
saldo]]),""),0)</f>
        <v/>
      </c>
      <c r="G350" s="6">
        <f ca="1">IF(Amortización[[#This Row],[pago
fecha]]="",0,CantidadDelImpuestoDePropiedad)</f>
        <v>0</v>
      </c>
      <c r="H350" s="6">
        <f ca="1">IF(Amortización[[#This Row],[pago
fecha]]="",0,Amortización[[#This Row],[intereses]]+Amortización[[#This Row],[principal]]+Amortización[[#This Row],[propiedad
impuestos]])</f>
        <v>0</v>
      </c>
      <c r="I350" s="6">
        <f ca="1">IF(Amortización[[#This Row],[pago
fecha]]="",0,Amortización[[#This Row],[inicial
saldo]]-Amortización[[#This Row],[principal]])</f>
        <v>0</v>
      </c>
      <c r="J350" s="8">
        <f ca="1">IF(Amortización[[#This Row],[cierre
saldo]]&gt;0,ÚltimaFila-ROW(),0)</f>
        <v>0</v>
      </c>
    </row>
    <row r="351" spans="2:10" ht="15" customHeight="1" x14ac:dyDescent="0.25">
      <c r="B351" s="7">
        <f>ROWS($B$4:B351)</f>
        <v>348</v>
      </c>
      <c r="C351" s="9" t="str">
        <f ca="1">IF(ValoresIntroducidos,IF(Amortización[[#This Row],[N.º]]&lt;=DuraciónDelPréstamo,IF(ROW()-ROW(Amortización[[#Headers],[pago
fecha]])=1,InicioDelPréstamo,IF(I350&gt;0,EDATE(C350,1),"")),""),"")</f>
        <v/>
      </c>
      <c r="D351" s="6">
        <f ca="1">IF(ROW()-ROW(Amortización[[#Headers],[inicial
saldo]])=1,CantidadPréstamo,IF(Amortización[[#This Row],[pago
fecha]]="",0,INDEX(Amortización[], ROW()-4,8)))</f>
        <v>0</v>
      </c>
      <c r="E351" s="6">
        <f ca="1">IF(ValoresIntroducidos,IF(ROW()-ROW(Amortización[[#Headers],[intereses]])=1,-IPMT(TasaDeIntereses/12,1,DuraciónDelPréstamo-ROWS($C$4:C351)+1,Amortización[[#This Row],[inicial
saldo]]),IFERROR(-IPMT(TasaDeIntereses/12,1,Amortización[[#This Row],[N.º
disponible]],D352),0)),0)</f>
        <v>0</v>
      </c>
      <c r="F351" s="6" t="str">
        <f ca="1">IFERROR(IF(AND(ValoresIntroducidos,Amortización[[#This Row],[pago
fecha]]&lt;&gt;""),-PPMT(TasaDeIntereses/12,1,DuraciónDelPréstamo-ROWS($C$4:C351)+1,Amortización[[#This Row],[inicial
saldo]]),""),0)</f>
        <v/>
      </c>
      <c r="G351" s="6">
        <f ca="1">IF(Amortización[[#This Row],[pago
fecha]]="",0,CantidadDelImpuestoDePropiedad)</f>
        <v>0</v>
      </c>
      <c r="H351" s="6">
        <f ca="1">IF(Amortización[[#This Row],[pago
fecha]]="",0,Amortización[[#This Row],[intereses]]+Amortización[[#This Row],[principal]]+Amortización[[#This Row],[propiedad
impuestos]])</f>
        <v>0</v>
      </c>
      <c r="I351" s="6">
        <f ca="1">IF(Amortización[[#This Row],[pago
fecha]]="",0,Amortización[[#This Row],[inicial
saldo]]-Amortización[[#This Row],[principal]])</f>
        <v>0</v>
      </c>
      <c r="J351" s="8">
        <f ca="1">IF(Amortización[[#This Row],[cierre
saldo]]&gt;0,ÚltimaFila-ROW(),0)</f>
        <v>0</v>
      </c>
    </row>
    <row r="352" spans="2:10" ht="15" customHeight="1" x14ac:dyDescent="0.25">
      <c r="B352" s="7">
        <f>ROWS($B$4:B352)</f>
        <v>349</v>
      </c>
      <c r="C352" s="9" t="str">
        <f ca="1">IF(ValoresIntroducidos,IF(Amortización[[#This Row],[N.º]]&lt;=DuraciónDelPréstamo,IF(ROW()-ROW(Amortización[[#Headers],[pago
fecha]])=1,InicioDelPréstamo,IF(I351&gt;0,EDATE(C351,1),"")),""),"")</f>
        <v/>
      </c>
      <c r="D352" s="6">
        <f ca="1">IF(ROW()-ROW(Amortización[[#Headers],[inicial
saldo]])=1,CantidadPréstamo,IF(Amortización[[#This Row],[pago
fecha]]="",0,INDEX(Amortización[], ROW()-4,8)))</f>
        <v>0</v>
      </c>
      <c r="E352" s="6">
        <f ca="1">IF(ValoresIntroducidos,IF(ROW()-ROW(Amortización[[#Headers],[intereses]])=1,-IPMT(TasaDeIntereses/12,1,DuraciónDelPréstamo-ROWS($C$4:C352)+1,Amortización[[#This Row],[inicial
saldo]]),IFERROR(-IPMT(TasaDeIntereses/12,1,Amortización[[#This Row],[N.º
disponible]],D353),0)),0)</f>
        <v>0</v>
      </c>
      <c r="F352" s="6" t="str">
        <f ca="1">IFERROR(IF(AND(ValoresIntroducidos,Amortización[[#This Row],[pago
fecha]]&lt;&gt;""),-PPMT(TasaDeIntereses/12,1,DuraciónDelPréstamo-ROWS($C$4:C352)+1,Amortización[[#This Row],[inicial
saldo]]),""),0)</f>
        <v/>
      </c>
      <c r="G352" s="6">
        <f ca="1">IF(Amortización[[#This Row],[pago
fecha]]="",0,CantidadDelImpuestoDePropiedad)</f>
        <v>0</v>
      </c>
      <c r="H352" s="6">
        <f ca="1">IF(Amortización[[#This Row],[pago
fecha]]="",0,Amortización[[#This Row],[intereses]]+Amortización[[#This Row],[principal]]+Amortización[[#This Row],[propiedad
impuestos]])</f>
        <v>0</v>
      </c>
      <c r="I352" s="6">
        <f ca="1">IF(Amortización[[#This Row],[pago
fecha]]="",0,Amortización[[#This Row],[inicial
saldo]]-Amortización[[#This Row],[principal]])</f>
        <v>0</v>
      </c>
      <c r="J352" s="8">
        <f ca="1">IF(Amortización[[#This Row],[cierre
saldo]]&gt;0,ÚltimaFila-ROW(),0)</f>
        <v>0</v>
      </c>
    </row>
    <row r="353" spans="2:10" ht="15" customHeight="1" x14ac:dyDescent="0.25">
      <c r="B353" s="7">
        <f>ROWS($B$4:B353)</f>
        <v>350</v>
      </c>
      <c r="C353" s="9" t="str">
        <f ca="1">IF(ValoresIntroducidos,IF(Amortización[[#This Row],[N.º]]&lt;=DuraciónDelPréstamo,IF(ROW()-ROW(Amortización[[#Headers],[pago
fecha]])=1,InicioDelPréstamo,IF(I352&gt;0,EDATE(C352,1),"")),""),"")</f>
        <v/>
      </c>
      <c r="D353" s="6">
        <f ca="1">IF(ROW()-ROW(Amortización[[#Headers],[inicial
saldo]])=1,CantidadPréstamo,IF(Amortización[[#This Row],[pago
fecha]]="",0,INDEX(Amortización[], ROW()-4,8)))</f>
        <v>0</v>
      </c>
      <c r="E353" s="6">
        <f ca="1">IF(ValoresIntroducidos,IF(ROW()-ROW(Amortización[[#Headers],[intereses]])=1,-IPMT(TasaDeIntereses/12,1,DuraciónDelPréstamo-ROWS($C$4:C353)+1,Amortización[[#This Row],[inicial
saldo]]),IFERROR(-IPMT(TasaDeIntereses/12,1,Amortización[[#This Row],[N.º
disponible]],D354),0)),0)</f>
        <v>0</v>
      </c>
      <c r="F353" s="6" t="str">
        <f ca="1">IFERROR(IF(AND(ValoresIntroducidos,Amortización[[#This Row],[pago
fecha]]&lt;&gt;""),-PPMT(TasaDeIntereses/12,1,DuraciónDelPréstamo-ROWS($C$4:C353)+1,Amortización[[#This Row],[inicial
saldo]]),""),0)</f>
        <v/>
      </c>
      <c r="G353" s="6">
        <f ca="1">IF(Amortización[[#This Row],[pago
fecha]]="",0,CantidadDelImpuestoDePropiedad)</f>
        <v>0</v>
      </c>
      <c r="H353" s="6">
        <f ca="1">IF(Amortización[[#This Row],[pago
fecha]]="",0,Amortización[[#This Row],[intereses]]+Amortización[[#This Row],[principal]]+Amortización[[#This Row],[propiedad
impuestos]])</f>
        <v>0</v>
      </c>
      <c r="I353" s="6">
        <f ca="1">IF(Amortización[[#This Row],[pago
fecha]]="",0,Amortización[[#This Row],[inicial
saldo]]-Amortización[[#This Row],[principal]])</f>
        <v>0</v>
      </c>
      <c r="J353" s="8">
        <f ca="1">IF(Amortización[[#This Row],[cierre
saldo]]&gt;0,ÚltimaFila-ROW(),0)</f>
        <v>0</v>
      </c>
    </row>
    <row r="354" spans="2:10" ht="15" customHeight="1" x14ac:dyDescent="0.25">
      <c r="B354" s="7">
        <f>ROWS($B$4:B354)</f>
        <v>351</v>
      </c>
      <c r="C354" s="9" t="str">
        <f ca="1">IF(ValoresIntroducidos,IF(Amortización[[#This Row],[N.º]]&lt;=DuraciónDelPréstamo,IF(ROW()-ROW(Amortización[[#Headers],[pago
fecha]])=1,InicioDelPréstamo,IF(I353&gt;0,EDATE(C353,1),"")),""),"")</f>
        <v/>
      </c>
      <c r="D354" s="6">
        <f ca="1">IF(ROW()-ROW(Amortización[[#Headers],[inicial
saldo]])=1,CantidadPréstamo,IF(Amortización[[#This Row],[pago
fecha]]="",0,INDEX(Amortización[], ROW()-4,8)))</f>
        <v>0</v>
      </c>
      <c r="E354" s="6">
        <f ca="1">IF(ValoresIntroducidos,IF(ROW()-ROW(Amortización[[#Headers],[intereses]])=1,-IPMT(TasaDeIntereses/12,1,DuraciónDelPréstamo-ROWS($C$4:C354)+1,Amortización[[#This Row],[inicial
saldo]]),IFERROR(-IPMT(TasaDeIntereses/12,1,Amortización[[#This Row],[N.º
disponible]],D355),0)),0)</f>
        <v>0</v>
      </c>
      <c r="F354" s="6" t="str">
        <f ca="1">IFERROR(IF(AND(ValoresIntroducidos,Amortización[[#This Row],[pago
fecha]]&lt;&gt;""),-PPMT(TasaDeIntereses/12,1,DuraciónDelPréstamo-ROWS($C$4:C354)+1,Amortización[[#This Row],[inicial
saldo]]),""),0)</f>
        <v/>
      </c>
      <c r="G354" s="6">
        <f ca="1">IF(Amortización[[#This Row],[pago
fecha]]="",0,CantidadDelImpuestoDePropiedad)</f>
        <v>0</v>
      </c>
      <c r="H354" s="6">
        <f ca="1">IF(Amortización[[#This Row],[pago
fecha]]="",0,Amortización[[#This Row],[intereses]]+Amortización[[#This Row],[principal]]+Amortización[[#This Row],[propiedad
impuestos]])</f>
        <v>0</v>
      </c>
      <c r="I354" s="6">
        <f ca="1">IF(Amortización[[#This Row],[pago
fecha]]="",0,Amortización[[#This Row],[inicial
saldo]]-Amortización[[#This Row],[principal]])</f>
        <v>0</v>
      </c>
      <c r="J354" s="8">
        <f ca="1">IF(Amortización[[#This Row],[cierre
saldo]]&gt;0,ÚltimaFila-ROW(),0)</f>
        <v>0</v>
      </c>
    </row>
    <row r="355" spans="2:10" ht="15" customHeight="1" x14ac:dyDescent="0.25">
      <c r="B355" s="7">
        <f>ROWS($B$4:B355)</f>
        <v>352</v>
      </c>
      <c r="C355" s="9" t="str">
        <f ca="1">IF(ValoresIntroducidos,IF(Amortización[[#This Row],[N.º]]&lt;=DuraciónDelPréstamo,IF(ROW()-ROW(Amortización[[#Headers],[pago
fecha]])=1,InicioDelPréstamo,IF(I354&gt;0,EDATE(C354,1),"")),""),"")</f>
        <v/>
      </c>
      <c r="D355" s="6">
        <f ca="1">IF(ROW()-ROW(Amortización[[#Headers],[inicial
saldo]])=1,CantidadPréstamo,IF(Amortización[[#This Row],[pago
fecha]]="",0,INDEX(Amortización[], ROW()-4,8)))</f>
        <v>0</v>
      </c>
      <c r="E355" s="6">
        <f ca="1">IF(ValoresIntroducidos,IF(ROW()-ROW(Amortización[[#Headers],[intereses]])=1,-IPMT(TasaDeIntereses/12,1,DuraciónDelPréstamo-ROWS($C$4:C355)+1,Amortización[[#This Row],[inicial
saldo]]),IFERROR(-IPMT(TasaDeIntereses/12,1,Amortización[[#This Row],[N.º
disponible]],D356),0)),0)</f>
        <v>0</v>
      </c>
      <c r="F355" s="6" t="str">
        <f ca="1">IFERROR(IF(AND(ValoresIntroducidos,Amortización[[#This Row],[pago
fecha]]&lt;&gt;""),-PPMT(TasaDeIntereses/12,1,DuraciónDelPréstamo-ROWS($C$4:C355)+1,Amortización[[#This Row],[inicial
saldo]]),""),0)</f>
        <v/>
      </c>
      <c r="G355" s="6">
        <f ca="1">IF(Amortización[[#This Row],[pago
fecha]]="",0,CantidadDelImpuestoDePropiedad)</f>
        <v>0</v>
      </c>
      <c r="H355" s="6">
        <f ca="1">IF(Amortización[[#This Row],[pago
fecha]]="",0,Amortización[[#This Row],[intereses]]+Amortización[[#This Row],[principal]]+Amortización[[#This Row],[propiedad
impuestos]])</f>
        <v>0</v>
      </c>
      <c r="I355" s="6">
        <f ca="1">IF(Amortización[[#This Row],[pago
fecha]]="",0,Amortización[[#This Row],[inicial
saldo]]-Amortización[[#This Row],[principal]])</f>
        <v>0</v>
      </c>
      <c r="J355" s="8">
        <f ca="1">IF(Amortización[[#This Row],[cierre
saldo]]&gt;0,ÚltimaFila-ROW(),0)</f>
        <v>0</v>
      </c>
    </row>
    <row r="356" spans="2:10" ht="15" customHeight="1" x14ac:dyDescent="0.25">
      <c r="B356" s="7">
        <f>ROWS($B$4:B356)</f>
        <v>353</v>
      </c>
      <c r="C356" s="9" t="str">
        <f ca="1">IF(ValoresIntroducidos,IF(Amortización[[#This Row],[N.º]]&lt;=DuraciónDelPréstamo,IF(ROW()-ROW(Amortización[[#Headers],[pago
fecha]])=1,InicioDelPréstamo,IF(I355&gt;0,EDATE(C355,1),"")),""),"")</f>
        <v/>
      </c>
      <c r="D356" s="6">
        <f ca="1">IF(ROW()-ROW(Amortización[[#Headers],[inicial
saldo]])=1,CantidadPréstamo,IF(Amortización[[#This Row],[pago
fecha]]="",0,INDEX(Amortización[], ROW()-4,8)))</f>
        <v>0</v>
      </c>
      <c r="E356" s="6">
        <f ca="1">IF(ValoresIntroducidos,IF(ROW()-ROW(Amortización[[#Headers],[intereses]])=1,-IPMT(TasaDeIntereses/12,1,DuraciónDelPréstamo-ROWS($C$4:C356)+1,Amortización[[#This Row],[inicial
saldo]]),IFERROR(-IPMT(TasaDeIntereses/12,1,Amortización[[#This Row],[N.º
disponible]],D357),0)),0)</f>
        <v>0</v>
      </c>
      <c r="F356" s="6" t="str">
        <f ca="1">IFERROR(IF(AND(ValoresIntroducidos,Amortización[[#This Row],[pago
fecha]]&lt;&gt;""),-PPMT(TasaDeIntereses/12,1,DuraciónDelPréstamo-ROWS($C$4:C356)+1,Amortización[[#This Row],[inicial
saldo]]),""),0)</f>
        <v/>
      </c>
      <c r="G356" s="6">
        <f ca="1">IF(Amortización[[#This Row],[pago
fecha]]="",0,CantidadDelImpuestoDePropiedad)</f>
        <v>0</v>
      </c>
      <c r="H356" s="6">
        <f ca="1">IF(Amortización[[#This Row],[pago
fecha]]="",0,Amortización[[#This Row],[intereses]]+Amortización[[#This Row],[principal]]+Amortización[[#This Row],[propiedad
impuestos]])</f>
        <v>0</v>
      </c>
      <c r="I356" s="6">
        <f ca="1">IF(Amortización[[#This Row],[pago
fecha]]="",0,Amortización[[#This Row],[inicial
saldo]]-Amortización[[#This Row],[principal]])</f>
        <v>0</v>
      </c>
      <c r="J356" s="8">
        <f ca="1">IF(Amortización[[#This Row],[cierre
saldo]]&gt;0,ÚltimaFila-ROW(),0)</f>
        <v>0</v>
      </c>
    </row>
    <row r="357" spans="2:10" ht="15" customHeight="1" x14ac:dyDescent="0.25">
      <c r="B357" s="7">
        <f>ROWS($B$4:B357)</f>
        <v>354</v>
      </c>
      <c r="C357" s="9" t="str">
        <f ca="1">IF(ValoresIntroducidos,IF(Amortización[[#This Row],[N.º]]&lt;=DuraciónDelPréstamo,IF(ROW()-ROW(Amortización[[#Headers],[pago
fecha]])=1,InicioDelPréstamo,IF(I356&gt;0,EDATE(C356,1),"")),""),"")</f>
        <v/>
      </c>
      <c r="D357" s="6">
        <f ca="1">IF(ROW()-ROW(Amortización[[#Headers],[inicial
saldo]])=1,CantidadPréstamo,IF(Amortización[[#This Row],[pago
fecha]]="",0,INDEX(Amortización[], ROW()-4,8)))</f>
        <v>0</v>
      </c>
      <c r="E357" s="6">
        <f ca="1">IF(ValoresIntroducidos,IF(ROW()-ROW(Amortización[[#Headers],[intereses]])=1,-IPMT(TasaDeIntereses/12,1,DuraciónDelPréstamo-ROWS($C$4:C357)+1,Amortización[[#This Row],[inicial
saldo]]),IFERROR(-IPMT(TasaDeIntereses/12,1,Amortización[[#This Row],[N.º
disponible]],D358),0)),0)</f>
        <v>0</v>
      </c>
      <c r="F357" s="6" t="str">
        <f ca="1">IFERROR(IF(AND(ValoresIntroducidos,Amortización[[#This Row],[pago
fecha]]&lt;&gt;""),-PPMT(TasaDeIntereses/12,1,DuraciónDelPréstamo-ROWS($C$4:C357)+1,Amortización[[#This Row],[inicial
saldo]]),""),0)</f>
        <v/>
      </c>
      <c r="G357" s="6">
        <f ca="1">IF(Amortización[[#This Row],[pago
fecha]]="",0,CantidadDelImpuestoDePropiedad)</f>
        <v>0</v>
      </c>
      <c r="H357" s="6">
        <f ca="1">IF(Amortización[[#This Row],[pago
fecha]]="",0,Amortización[[#This Row],[intereses]]+Amortización[[#This Row],[principal]]+Amortización[[#This Row],[propiedad
impuestos]])</f>
        <v>0</v>
      </c>
      <c r="I357" s="6">
        <f ca="1">IF(Amortización[[#This Row],[pago
fecha]]="",0,Amortización[[#This Row],[inicial
saldo]]-Amortización[[#This Row],[principal]])</f>
        <v>0</v>
      </c>
      <c r="J357" s="8">
        <f ca="1">IF(Amortización[[#This Row],[cierre
saldo]]&gt;0,ÚltimaFila-ROW(),0)</f>
        <v>0</v>
      </c>
    </row>
    <row r="358" spans="2:10" ht="15" customHeight="1" x14ac:dyDescent="0.25">
      <c r="B358" s="7">
        <f>ROWS($B$4:B358)</f>
        <v>355</v>
      </c>
      <c r="C358" s="9" t="str">
        <f ca="1">IF(ValoresIntroducidos,IF(Amortización[[#This Row],[N.º]]&lt;=DuraciónDelPréstamo,IF(ROW()-ROW(Amortización[[#Headers],[pago
fecha]])=1,InicioDelPréstamo,IF(I357&gt;0,EDATE(C357,1),"")),""),"")</f>
        <v/>
      </c>
      <c r="D358" s="6">
        <f ca="1">IF(ROW()-ROW(Amortización[[#Headers],[inicial
saldo]])=1,CantidadPréstamo,IF(Amortización[[#This Row],[pago
fecha]]="",0,INDEX(Amortización[], ROW()-4,8)))</f>
        <v>0</v>
      </c>
      <c r="E358" s="6">
        <f ca="1">IF(ValoresIntroducidos,IF(ROW()-ROW(Amortización[[#Headers],[intereses]])=1,-IPMT(TasaDeIntereses/12,1,DuraciónDelPréstamo-ROWS($C$4:C358)+1,Amortización[[#This Row],[inicial
saldo]]),IFERROR(-IPMT(TasaDeIntereses/12,1,Amortización[[#This Row],[N.º
disponible]],D359),0)),0)</f>
        <v>0</v>
      </c>
      <c r="F358" s="6" t="str">
        <f ca="1">IFERROR(IF(AND(ValoresIntroducidos,Amortización[[#This Row],[pago
fecha]]&lt;&gt;""),-PPMT(TasaDeIntereses/12,1,DuraciónDelPréstamo-ROWS($C$4:C358)+1,Amortización[[#This Row],[inicial
saldo]]),""),0)</f>
        <v/>
      </c>
      <c r="G358" s="6">
        <f ca="1">IF(Amortización[[#This Row],[pago
fecha]]="",0,CantidadDelImpuestoDePropiedad)</f>
        <v>0</v>
      </c>
      <c r="H358" s="6">
        <f ca="1">IF(Amortización[[#This Row],[pago
fecha]]="",0,Amortización[[#This Row],[intereses]]+Amortización[[#This Row],[principal]]+Amortización[[#This Row],[propiedad
impuestos]])</f>
        <v>0</v>
      </c>
      <c r="I358" s="6">
        <f ca="1">IF(Amortización[[#This Row],[pago
fecha]]="",0,Amortización[[#This Row],[inicial
saldo]]-Amortización[[#This Row],[principal]])</f>
        <v>0</v>
      </c>
      <c r="J358" s="8">
        <f ca="1">IF(Amortización[[#This Row],[cierre
saldo]]&gt;0,ÚltimaFila-ROW(),0)</f>
        <v>0</v>
      </c>
    </row>
    <row r="359" spans="2:10" ht="15" customHeight="1" x14ac:dyDescent="0.25">
      <c r="B359" s="7">
        <f>ROWS($B$4:B359)</f>
        <v>356</v>
      </c>
      <c r="C359" s="9" t="str">
        <f ca="1">IF(ValoresIntroducidos,IF(Amortización[[#This Row],[N.º]]&lt;=DuraciónDelPréstamo,IF(ROW()-ROW(Amortización[[#Headers],[pago
fecha]])=1,InicioDelPréstamo,IF(I358&gt;0,EDATE(C358,1),"")),""),"")</f>
        <v/>
      </c>
      <c r="D359" s="6">
        <f ca="1">IF(ROW()-ROW(Amortización[[#Headers],[inicial
saldo]])=1,CantidadPréstamo,IF(Amortización[[#This Row],[pago
fecha]]="",0,INDEX(Amortización[], ROW()-4,8)))</f>
        <v>0</v>
      </c>
      <c r="E359" s="6">
        <f ca="1">IF(ValoresIntroducidos,IF(ROW()-ROW(Amortización[[#Headers],[intereses]])=1,-IPMT(TasaDeIntereses/12,1,DuraciónDelPréstamo-ROWS($C$4:C359)+1,Amortización[[#This Row],[inicial
saldo]]),IFERROR(-IPMT(TasaDeIntereses/12,1,Amortización[[#This Row],[N.º
disponible]],D360),0)),0)</f>
        <v>0</v>
      </c>
      <c r="F359" s="6" t="str">
        <f ca="1">IFERROR(IF(AND(ValoresIntroducidos,Amortización[[#This Row],[pago
fecha]]&lt;&gt;""),-PPMT(TasaDeIntereses/12,1,DuraciónDelPréstamo-ROWS($C$4:C359)+1,Amortización[[#This Row],[inicial
saldo]]),""),0)</f>
        <v/>
      </c>
      <c r="G359" s="6">
        <f ca="1">IF(Amortización[[#This Row],[pago
fecha]]="",0,CantidadDelImpuestoDePropiedad)</f>
        <v>0</v>
      </c>
      <c r="H359" s="6">
        <f ca="1">IF(Amortización[[#This Row],[pago
fecha]]="",0,Amortización[[#This Row],[intereses]]+Amortización[[#This Row],[principal]]+Amortización[[#This Row],[propiedad
impuestos]])</f>
        <v>0</v>
      </c>
      <c r="I359" s="6">
        <f ca="1">IF(Amortización[[#This Row],[pago
fecha]]="",0,Amortización[[#This Row],[inicial
saldo]]-Amortización[[#This Row],[principal]])</f>
        <v>0</v>
      </c>
      <c r="J359" s="8">
        <f ca="1">IF(Amortización[[#This Row],[cierre
saldo]]&gt;0,ÚltimaFila-ROW(),0)</f>
        <v>0</v>
      </c>
    </row>
    <row r="360" spans="2:10" ht="15" customHeight="1" x14ac:dyDescent="0.25">
      <c r="B360" s="7">
        <f>ROWS($B$4:B360)</f>
        <v>357</v>
      </c>
      <c r="C360" s="9" t="str">
        <f ca="1">IF(ValoresIntroducidos,IF(Amortización[[#This Row],[N.º]]&lt;=DuraciónDelPréstamo,IF(ROW()-ROW(Amortización[[#Headers],[pago
fecha]])=1,InicioDelPréstamo,IF(I359&gt;0,EDATE(C359,1),"")),""),"")</f>
        <v/>
      </c>
      <c r="D360" s="6">
        <f ca="1">IF(ROW()-ROW(Amortización[[#Headers],[inicial
saldo]])=1,CantidadPréstamo,IF(Amortización[[#This Row],[pago
fecha]]="",0,INDEX(Amortización[], ROW()-4,8)))</f>
        <v>0</v>
      </c>
      <c r="E360" s="6">
        <f ca="1">IF(ValoresIntroducidos,IF(ROW()-ROW(Amortización[[#Headers],[intereses]])=1,-IPMT(TasaDeIntereses/12,1,DuraciónDelPréstamo-ROWS($C$4:C360)+1,Amortización[[#This Row],[inicial
saldo]]),IFERROR(-IPMT(TasaDeIntereses/12,1,Amortización[[#This Row],[N.º
disponible]],D361),0)),0)</f>
        <v>0</v>
      </c>
      <c r="F360" s="6" t="str">
        <f ca="1">IFERROR(IF(AND(ValoresIntroducidos,Amortización[[#This Row],[pago
fecha]]&lt;&gt;""),-PPMT(TasaDeIntereses/12,1,DuraciónDelPréstamo-ROWS($C$4:C360)+1,Amortización[[#This Row],[inicial
saldo]]),""),0)</f>
        <v/>
      </c>
      <c r="G360" s="6">
        <f ca="1">IF(Amortización[[#This Row],[pago
fecha]]="",0,CantidadDelImpuestoDePropiedad)</f>
        <v>0</v>
      </c>
      <c r="H360" s="6">
        <f ca="1">IF(Amortización[[#This Row],[pago
fecha]]="",0,Amortización[[#This Row],[intereses]]+Amortización[[#This Row],[principal]]+Amortización[[#This Row],[propiedad
impuestos]])</f>
        <v>0</v>
      </c>
      <c r="I360" s="6">
        <f ca="1">IF(Amortización[[#This Row],[pago
fecha]]="",0,Amortización[[#This Row],[inicial
saldo]]-Amortización[[#This Row],[principal]])</f>
        <v>0</v>
      </c>
      <c r="J360" s="8">
        <f ca="1">IF(Amortización[[#This Row],[cierre
saldo]]&gt;0,ÚltimaFila-ROW(),0)</f>
        <v>0</v>
      </c>
    </row>
    <row r="361" spans="2:10" ht="15" customHeight="1" x14ac:dyDescent="0.25">
      <c r="B361" s="7">
        <f>ROWS($B$4:B361)</f>
        <v>358</v>
      </c>
      <c r="C361" s="9" t="str">
        <f ca="1">IF(ValoresIntroducidos,IF(Amortización[[#This Row],[N.º]]&lt;=DuraciónDelPréstamo,IF(ROW()-ROW(Amortización[[#Headers],[pago
fecha]])=1,InicioDelPréstamo,IF(I360&gt;0,EDATE(C360,1),"")),""),"")</f>
        <v/>
      </c>
      <c r="D361" s="6">
        <f ca="1">IF(ROW()-ROW(Amortización[[#Headers],[inicial
saldo]])=1,CantidadPréstamo,IF(Amortización[[#This Row],[pago
fecha]]="",0,INDEX(Amortización[], ROW()-4,8)))</f>
        <v>0</v>
      </c>
      <c r="E361" s="6">
        <f ca="1">IF(ValoresIntroducidos,IF(ROW()-ROW(Amortización[[#Headers],[intereses]])=1,-IPMT(TasaDeIntereses/12,1,DuraciónDelPréstamo-ROWS($C$4:C361)+1,Amortización[[#This Row],[inicial
saldo]]),IFERROR(-IPMT(TasaDeIntereses/12,1,Amortización[[#This Row],[N.º
disponible]],D362),0)),0)</f>
        <v>0</v>
      </c>
      <c r="F361" s="6" t="str">
        <f ca="1">IFERROR(IF(AND(ValoresIntroducidos,Amortización[[#This Row],[pago
fecha]]&lt;&gt;""),-PPMT(TasaDeIntereses/12,1,DuraciónDelPréstamo-ROWS($C$4:C361)+1,Amortización[[#This Row],[inicial
saldo]]),""),0)</f>
        <v/>
      </c>
      <c r="G361" s="6">
        <f ca="1">IF(Amortización[[#This Row],[pago
fecha]]="",0,CantidadDelImpuestoDePropiedad)</f>
        <v>0</v>
      </c>
      <c r="H361" s="6">
        <f ca="1">IF(Amortización[[#This Row],[pago
fecha]]="",0,Amortización[[#This Row],[intereses]]+Amortización[[#This Row],[principal]]+Amortización[[#This Row],[propiedad
impuestos]])</f>
        <v>0</v>
      </c>
      <c r="I361" s="6">
        <f ca="1">IF(Amortización[[#This Row],[pago
fecha]]="",0,Amortización[[#This Row],[inicial
saldo]]-Amortización[[#This Row],[principal]])</f>
        <v>0</v>
      </c>
      <c r="J361" s="8">
        <f ca="1">IF(Amortización[[#This Row],[cierre
saldo]]&gt;0,ÚltimaFila-ROW(),0)</f>
        <v>0</v>
      </c>
    </row>
    <row r="362" spans="2:10" ht="15" customHeight="1" x14ac:dyDescent="0.25">
      <c r="B362" s="7">
        <f>ROWS($B$4:B362)</f>
        <v>359</v>
      </c>
      <c r="C362" s="9" t="str">
        <f ca="1">IF(ValoresIntroducidos,IF(Amortización[[#This Row],[N.º]]&lt;=DuraciónDelPréstamo,IF(ROW()-ROW(Amortización[[#Headers],[pago
fecha]])=1,InicioDelPréstamo,IF(I361&gt;0,EDATE(C361,1),"")),""),"")</f>
        <v/>
      </c>
      <c r="D362" s="6">
        <f ca="1">IF(ROW()-ROW(Amortización[[#Headers],[inicial
saldo]])=1,CantidadPréstamo,IF(Amortización[[#This Row],[pago
fecha]]="",0,INDEX(Amortización[], ROW()-4,8)))</f>
        <v>0</v>
      </c>
      <c r="E362" s="6">
        <f ca="1">IF(ValoresIntroducidos,IF(ROW()-ROW(Amortización[[#Headers],[intereses]])=1,-IPMT(TasaDeIntereses/12,1,DuraciónDelPréstamo-ROWS($C$4:C362)+1,Amortización[[#This Row],[inicial
saldo]]),IFERROR(-IPMT(TasaDeIntereses/12,1,Amortización[[#This Row],[N.º
disponible]],D363),0)),0)</f>
        <v>0</v>
      </c>
      <c r="F362" s="6" t="str">
        <f ca="1">IFERROR(IF(AND(ValoresIntroducidos,Amortización[[#This Row],[pago
fecha]]&lt;&gt;""),-PPMT(TasaDeIntereses/12,1,DuraciónDelPréstamo-ROWS($C$4:C362)+1,Amortización[[#This Row],[inicial
saldo]]),""),0)</f>
        <v/>
      </c>
      <c r="G362" s="6">
        <f ca="1">IF(Amortización[[#This Row],[pago
fecha]]="",0,CantidadDelImpuestoDePropiedad)</f>
        <v>0</v>
      </c>
      <c r="H362" s="6">
        <f ca="1">IF(Amortización[[#This Row],[pago
fecha]]="",0,Amortización[[#This Row],[intereses]]+Amortización[[#This Row],[principal]]+Amortización[[#This Row],[propiedad
impuestos]])</f>
        <v>0</v>
      </c>
      <c r="I362" s="6">
        <f ca="1">IF(Amortización[[#This Row],[pago
fecha]]="",0,Amortización[[#This Row],[inicial
saldo]]-Amortización[[#This Row],[principal]])</f>
        <v>0</v>
      </c>
      <c r="J362" s="8">
        <f ca="1">IF(Amortización[[#This Row],[cierre
saldo]]&gt;0,ÚltimaFila-ROW(),0)</f>
        <v>0</v>
      </c>
    </row>
    <row r="363" spans="2:10" ht="15" customHeight="1" x14ac:dyDescent="0.25">
      <c r="B363" s="7">
        <f>ROWS($B$4:B363)</f>
        <v>360</v>
      </c>
      <c r="C363" s="9" t="str">
        <f ca="1">IF(ValoresIntroducidos,IF(Amortización[[#This Row],[N.º]]&lt;=DuraciónDelPréstamo,IF(ROW()-ROW(Amortización[[#Headers],[pago
fecha]])=1,InicioDelPréstamo,IF(I362&gt;0,EDATE(C362,1),"")),""),"")</f>
        <v/>
      </c>
      <c r="D363" s="6">
        <f ca="1">IF(ROW()-ROW(Amortización[[#Headers],[inicial
saldo]])=1,CantidadPréstamo,IF(Amortización[[#This Row],[pago
fecha]]="",0,INDEX(Amortización[], ROW()-4,8)))</f>
        <v>0</v>
      </c>
      <c r="E363" s="6">
        <f ca="1">IF(ValoresIntroducidos,IF(ROW()-ROW(Amortización[[#Headers],[intereses]])=1,-IPMT(TasaDeIntereses/12,1,DuraciónDelPréstamo-ROWS($C$4:C363)+1,Amortización[[#This Row],[inicial
saldo]]),IFERROR(-IPMT(TasaDeIntereses/12,1,Amortización[[#This Row],[N.º
disponible]],D364),0)),0)</f>
        <v>0</v>
      </c>
      <c r="F363" s="6" t="str">
        <f ca="1">IFERROR(IF(AND(ValoresIntroducidos,Amortización[[#This Row],[pago
fecha]]&lt;&gt;""),-PPMT(TasaDeIntereses/12,1,DuraciónDelPréstamo-ROWS($C$4:C363)+1,Amortización[[#This Row],[inicial
saldo]]),""),0)</f>
        <v/>
      </c>
      <c r="G363" s="6">
        <f ca="1">IF(Amortización[[#This Row],[pago
fecha]]="",0,CantidadDelImpuestoDePropiedad)</f>
        <v>0</v>
      </c>
      <c r="H363" s="6">
        <f ca="1">IF(Amortización[[#This Row],[pago
fecha]]="",0,Amortización[[#This Row],[intereses]]+Amortización[[#This Row],[principal]]+Amortización[[#This Row],[propiedad
impuestos]])</f>
        <v>0</v>
      </c>
      <c r="I363" s="6">
        <f ca="1">IF(Amortización[[#This Row],[pago
fecha]]="",0,Amortización[[#This Row],[inicial
saldo]]-Amortización[[#This Row],[principal]])</f>
        <v>0</v>
      </c>
      <c r="J363" s="8">
        <f ca="1">IF(Amortización[[#This Row],[cierre
saldo]]&gt;0,ÚltimaFila-ROW(),0)</f>
        <v>0</v>
      </c>
    </row>
  </sheetData>
  <sheetProtection selectLockedCells="1"/>
  <mergeCells count="2">
    <mergeCell ref="B1:J1"/>
    <mergeCell ref="B2:J2"/>
  </mergeCells>
  <conditionalFormatting sqref="B4:J363">
    <cfRule type="expression" dxfId="5" priority="1">
      <formula>$C4=""</formula>
    </cfRule>
  </conditionalFormatting>
  <dataValidations count="11">
    <dataValidation allowBlank="1" showInputMessage="1" showErrorMessage="1" prompt="La tabla Amortización se calcula a partir de la hoja de cálculo Calculadora hipotecaria. Agrega pagos adicionales insertando nuevas filas en esta tabla. Escribe la fecha de pago y las columnas se actualizarán automáticamente" sqref="A1" xr:uid="{00000000-0002-0000-0100-000000000000}"/>
    <dataValidation allowBlank="1" showInputMessage="1" showErrorMessage="1" prompt="El número de pago se encuentra en esta columna. Agrega pagos adicionales agregando una nueva fila y escribiendo la fecha de pago. Las columnas se actualizarán automáticamente" sqref="B3" xr:uid="{00000000-0002-0000-0100-000001000000}"/>
    <dataValidation allowBlank="1" showInputMessage="1" showErrorMessage="1" prompt="La fecha del pago se actualiza automáticamente en esta columna" sqref="C3" xr:uid="{00000000-0002-0000-0100-000002000000}"/>
    <dataValidation allowBlank="1" showInputMessage="1" showErrorMessage="1" prompt="Los saldos de apertura y ajustado a medida que se aplican a los pagos se actualizan automáticamente en esta columna" sqref="D3" xr:uid="{00000000-0002-0000-0100-000003000000}"/>
    <dataValidation allowBlank="1" showInputMessage="1" showErrorMessage="1" prompt="El desglose de interés se actualiza automáticamente en esta columna" sqref="E3" xr:uid="{00000000-0002-0000-0100-000004000000}"/>
    <dataValidation allowBlank="1" showInputMessage="1" showErrorMessage="1" prompt="El importe de pago aplicado al pago principal se actualiza automáticamente en esta columna" sqref="F3" xr:uid="{00000000-0002-0000-0100-000005000000}"/>
    <dataValidation allowBlank="1" showInputMessage="1" showErrorMessage="1" prompt="El pago del impuesto de propiedad indicado en la celda E8 de la hoja de cálculo de la calculadora de hipoteca se actualiza automáticamente en esta columna " sqref="G3" xr:uid="{00000000-0002-0000-0100-000006000000}"/>
    <dataValidation allowBlank="1" showInputMessage="1" showErrorMessage="1" prompt="El pago total se ajusta automáticamente en esta columna según las cantidades indicadas para intereses, pago principal e impuesto de propiedad en las columnas E, F y G." sqref="H3" xr:uid="{00000000-0002-0000-0100-000007000000}"/>
    <dataValidation allowBlank="1" showInputMessage="1" showErrorMessage="1" prompt="El saldo de cierre ajustado para el importe total del pago se actualiza automáticamente en esta columna." sqref="I3" xr:uid="{00000000-0002-0000-0100-000008000000}"/>
    <dataValidation allowBlank="1" showInputMessage="1" showErrorMessage="1" prompt="El número de pagos restante se actualiza automáticamente en esta columna bajo este título en función de la duración del préstamo en la hoja de cálculo de la calculadora de hipoteca y el número de pagos aplicados al préstamo." sqref="J3" xr:uid="{00000000-0002-0000-0100-000009000000}"/>
    <dataValidation allowBlank="1" showInputMessage="1" showErrorMessage="1" prompt="El título de esta hoja de cálculo se muestra en esta celda y en la siguiente" sqref="B1:J1" xr:uid="{00000000-0002-0000-0100-00000A000000}"/>
  </dataValidations>
  <printOptions horizontalCentered="1"/>
  <pageMargins left="0.25" right="0.25" top="0.75" bottom="0.75" header="0.3" footer="0.3"/>
  <pageSetup paperSize="9" scale="10" orientation="landscape"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673F6-0C45-4BCB-99FF-F12E4FC3D0AF}">
  <dimension ref="A1:J12"/>
  <sheetViews>
    <sheetView tabSelected="1" workbookViewId="0">
      <selection activeCell="A11" sqref="A11:J11"/>
    </sheetView>
  </sheetViews>
  <sheetFormatPr baseColWidth="10" defaultRowHeight="15" x14ac:dyDescent="0.25"/>
  <sheetData>
    <row r="1" spans="1:10" ht="23.25" x14ac:dyDescent="0.35">
      <c r="A1" s="21" t="s">
        <v>31</v>
      </c>
      <c r="B1" s="21"/>
      <c r="C1" s="21"/>
      <c r="D1" s="21"/>
      <c r="E1" s="21"/>
      <c r="F1" s="21"/>
      <c r="G1" s="21"/>
      <c r="H1" s="21"/>
      <c r="I1" s="21"/>
      <c r="J1" s="21"/>
    </row>
    <row r="2" spans="1:10" x14ac:dyDescent="0.25">
      <c r="A2" s="22"/>
      <c r="B2" s="22"/>
      <c r="C2" s="22"/>
      <c r="D2" s="22"/>
      <c r="E2" s="22"/>
      <c r="F2" s="22"/>
      <c r="G2" s="22"/>
      <c r="H2" s="22"/>
      <c r="I2" s="22"/>
      <c r="J2" s="22"/>
    </row>
    <row r="3" spans="1:10" x14ac:dyDescent="0.25">
      <c r="A3" s="23" t="s">
        <v>32</v>
      </c>
      <c r="B3" s="23"/>
      <c r="C3" s="23"/>
      <c r="D3" s="23"/>
      <c r="E3" s="23"/>
      <c r="F3" s="23"/>
      <c r="G3" s="23"/>
      <c r="H3" s="23"/>
      <c r="I3" s="23"/>
      <c r="J3" s="23"/>
    </row>
    <row r="4" spans="1:10" x14ac:dyDescent="0.25">
      <c r="A4" s="23"/>
      <c r="B4" s="23"/>
      <c r="C4" s="23"/>
      <c r="D4" s="23"/>
      <c r="E4" s="23"/>
      <c r="F4" s="23"/>
      <c r="G4" s="23"/>
      <c r="H4" s="23"/>
      <c r="I4" s="23"/>
      <c r="J4" s="23"/>
    </row>
    <row r="5" spans="1:10" ht="15.75" x14ac:dyDescent="0.3">
      <c r="A5" s="24" t="s">
        <v>29</v>
      </c>
      <c r="B5" s="24"/>
      <c r="C5" s="24"/>
      <c r="D5" s="24"/>
      <c r="E5" s="24"/>
      <c r="F5" s="24"/>
      <c r="G5" s="24"/>
      <c r="H5" s="25"/>
      <c r="I5" s="25"/>
      <c r="J5" s="25"/>
    </row>
    <row r="6" spans="1:10" x14ac:dyDescent="0.25">
      <c r="A6" s="23" t="s">
        <v>30</v>
      </c>
      <c r="B6" s="23"/>
      <c r="C6" s="23"/>
      <c r="D6" s="23"/>
      <c r="E6" s="23"/>
      <c r="F6" s="23"/>
      <c r="G6" s="23"/>
      <c r="H6" s="23"/>
      <c r="I6" s="23"/>
      <c r="J6" s="23"/>
    </row>
    <row r="7" spans="1:10" ht="30.75" customHeight="1" x14ac:dyDescent="0.25">
      <c r="A7" s="26" t="s">
        <v>33</v>
      </c>
      <c r="B7" s="26"/>
      <c r="C7" s="26"/>
      <c r="D7" s="26"/>
      <c r="E7" s="26"/>
      <c r="F7" s="26"/>
      <c r="G7" s="26"/>
      <c r="H7" s="26"/>
      <c r="I7" s="26"/>
      <c r="J7" s="26"/>
    </row>
    <row r="8" spans="1:10" ht="36" customHeight="1" x14ac:dyDescent="0.25">
      <c r="A8" s="26" t="s">
        <v>34</v>
      </c>
      <c r="B8" s="26"/>
      <c r="C8" s="26"/>
      <c r="D8" s="26"/>
      <c r="E8" s="26"/>
      <c r="F8" s="26"/>
      <c r="G8" s="26"/>
      <c r="H8" s="26"/>
      <c r="I8" s="26"/>
      <c r="J8" s="26"/>
    </row>
    <row r="9" spans="1:10" ht="33.75" customHeight="1" x14ac:dyDescent="0.25">
      <c r="A9" s="26" t="s">
        <v>35</v>
      </c>
      <c r="B9" s="26"/>
      <c r="C9" s="26"/>
      <c r="D9" s="26"/>
      <c r="E9" s="26"/>
      <c r="F9" s="26"/>
      <c r="G9" s="26"/>
      <c r="H9" s="26"/>
      <c r="I9" s="26"/>
      <c r="J9" s="26"/>
    </row>
    <row r="10" spans="1:10" ht="42.75" customHeight="1" x14ac:dyDescent="0.25">
      <c r="A10" s="26" t="s">
        <v>36</v>
      </c>
      <c r="B10" s="26"/>
      <c r="C10" s="26"/>
      <c r="D10" s="26"/>
      <c r="E10" s="26"/>
      <c r="F10" s="26"/>
      <c r="G10" s="26"/>
      <c r="H10" s="26"/>
      <c r="I10" s="26"/>
      <c r="J10" s="26"/>
    </row>
    <row r="11" spans="1:10" x14ac:dyDescent="0.25">
      <c r="A11" s="26"/>
      <c r="B11" s="26"/>
      <c r="C11" s="26"/>
      <c r="D11" s="26"/>
      <c r="E11" s="26"/>
      <c r="F11" s="26"/>
      <c r="G11" s="26"/>
      <c r="H11" s="26"/>
      <c r="I11" s="26"/>
      <c r="J11" s="26"/>
    </row>
    <row r="12" spans="1:10" x14ac:dyDescent="0.25">
      <c r="A12" s="26"/>
      <c r="B12" s="26"/>
      <c r="C12" s="26"/>
      <c r="D12" s="26"/>
      <c r="E12" s="26"/>
      <c r="F12" s="26"/>
      <c r="G12" s="26"/>
      <c r="H12" s="26"/>
      <c r="I12" s="26"/>
      <c r="J12" s="26"/>
    </row>
  </sheetData>
  <mergeCells count="10">
    <mergeCell ref="A9:J9"/>
    <mergeCell ref="A10:J10"/>
    <mergeCell ref="A11:J11"/>
    <mergeCell ref="A12:J12"/>
    <mergeCell ref="A1:J1"/>
    <mergeCell ref="A3:J4"/>
    <mergeCell ref="A5:G5"/>
    <mergeCell ref="A6:J6"/>
    <mergeCell ref="A7:J7"/>
    <mergeCell ref="A8:J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3E4FD190-CB76-4468-92EB-2883383251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92B300-9261-471E-98C7-39B57E547407}">
  <ds:schemaRefs>
    <ds:schemaRef ds:uri="http://schemas.microsoft.com/sharepoint/v3/contenttype/forms"/>
  </ds:schemaRefs>
</ds:datastoreItem>
</file>

<file path=customXml/itemProps3.xml><?xml version="1.0" encoding="utf-8"?>
<ds:datastoreItem xmlns:ds="http://schemas.openxmlformats.org/officeDocument/2006/customXml" ds:itemID="{9FA61D09-0191-42F7-BCD8-EB701CBFD921}">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Props/app.xml><?xml version="1.0" encoding="utf-8"?>
<Properties xmlns="http://schemas.openxmlformats.org/officeDocument/2006/extended-properties" xmlns:vt="http://schemas.openxmlformats.org/officeDocument/2006/docPropsVTypes">
  <Template>TM02802352</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16</vt:i4>
      </vt:variant>
    </vt:vector>
  </HeadingPairs>
  <TitlesOfParts>
    <vt:vector size="19" baseType="lpstr">
      <vt:lpstr>Calculadora de hipoteca</vt:lpstr>
      <vt:lpstr>Table de Amortización</vt:lpstr>
      <vt:lpstr>Ayuda</vt:lpstr>
      <vt:lpstr>CantidadDelImpuestoDePropiedad</vt:lpstr>
      <vt:lpstr>CantidadPréstamo</vt:lpstr>
      <vt:lpstr>DuraciónDelPréstamo</vt:lpstr>
      <vt:lpstr>InicioDelPréstamo</vt:lpstr>
      <vt:lpstr>intereses</vt:lpstr>
      <vt:lpstr>intereses_totales_pagados</vt:lpstr>
      <vt:lpstr>NoHayPagosRestantes</vt:lpstr>
      <vt:lpstr>pago_préstamo_total</vt:lpstr>
      <vt:lpstr>PagoMensualDelPréstamo</vt:lpstr>
      <vt:lpstr>pagos_totales</vt:lpstr>
      <vt:lpstr>TasaDeIntereses</vt:lpstr>
      <vt:lpstr>TitleRegion1..C8</vt:lpstr>
      <vt:lpstr>TitleRegion2..E8</vt:lpstr>
      <vt:lpstr>TítuloDeColumna2</vt:lpstr>
      <vt:lpstr>'Table de Amortización'!Títulos_a_imprimir</vt:lpstr>
      <vt:lpstr>ValorDeLaVivienda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2021-12-13T22:21:49Z</dcterms:created>
  <dcterms:modified xsi:type="dcterms:W3CDTF">2022-12-19T15:13:53Z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